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SF" sheetId="1" r:id="rId1"/>
    <sheet name="Hoja1" sheetId="2" state="hidden" r:id="rId2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<sst xmlns="http://schemas.openxmlformats.org/spreadsheetml/2006/main" count="147" uniqueCount="89">
  <si>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</si>
  <si>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</si>
  <si>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</si>
  <si>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</si>
  <si>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</si>
  <si>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</si>
  <si>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</si>
  <si>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</si>
  <si>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</si>
  <si>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</si>
  <si>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</si>
  <si>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</si>
  <si>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</si>
  <si>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</si>
  <si>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</si>
  <si>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</si>
  <si>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</si>
  <si>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</si>
  <si>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</si>
  <si>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</si>
  <si>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</si>
  <si>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</si>
  <si>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</si>
  <si>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</si>
  <si>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</si>
  <si>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</si>
  <si>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</si>
  <si>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</si>
  <si>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</si>
  <si>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</si>
  <si>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</si>
  <si>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</si>
  <si>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</si>
  <si>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</si>
  <si>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</si>
  <si>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</si>
  <si>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</si>
  <si>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</si>
  <si>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</si>
  <si>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</si>
  <si>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</si>
  <si>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</si>
  <si>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</si>
  <si>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</si>
  <si>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</si>
  <si>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</si>
  <si>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</si>
  <si>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</si>
  <si>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</si>
  <si>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</si>
  <si>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</si>
  <si>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</si>
  <si>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</si>
  <si>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</si>
  <si>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</si>
  <si>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</si>
  <si>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</si>
  <si>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</si>
  <si>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</si>
  <si>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</si>
  <si>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</si>
  <si>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</si>
  <si>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</si>
  <si>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</si>
  <si>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</si>
  <si>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</si>
  <si>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</si>
  <si>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</si>
  <si>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</si>
  <si>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Cuenta de la Hacienda Pública Estatal 2016</t>
  </si>
  <si>
    <t>Al 31 de marzo de 2016 y al 31 de diciembre de 2015</t>
  </si>
  <si>
    <t>Cuenta Pública 2016</t>
  </si>
  <si>
    <t>Al 31 de marzo de 2016 y del 01 de enero al  31 de diciembre de  2015</t>
  </si>
  <si>
    <t>Ente Público:</t>
  </si>
  <si>
    <t xml:space="preserve">                                                                                                                                                                     Poder Ejecutivo</t>
  </si>
  <si>
    <t>CONCEPTO</t>
  </si>
  <si>
    <t>Estimación por Pérdida o Deterioro de Activos Circulantes</t>
  </si>
  <si>
    <t>Estimación por Pérdida o Deterioro de Activos no Circulantes</t>
  </si>
  <si>
    <t>Total de Pasivos No Circulantes</t>
  </si>
  <si>
    <t>Total del  Pasivo</t>
  </si>
  <si>
    <t>Total de  Activos  No Circulantes</t>
  </si>
  <si>
    <t>HACIENDA PÚBLICA/ PATRIMONIO</t>
  </si>
  <si>
    <t>Total del  Activo</t>
  </si>
  <si>
    <t>¡ERROR!</t>
  </si>
  <si>
    <t>Total del  Pasivo y Hacienda Pública / Patrimonio</t>
  </si>
  <si>
    <t>C.P. Jorge Valdés Aguilera</t>
  </si>
  <si>
    <t>C.P. Araceli Hernández Amador</t>
  </si>
  <si>
    <t>Secretario de Planeación y Finanzas.</t>
  </si>
  <si>
    <t>Directora de Coordinación Hacendaria y Contabilidad Gubernamental.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</si>
</sst>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  <numFmt numFmtId="167" formatCode="0_ ;\-0\ "/>
    <numFmt numFmtId="168" formatCode="#,##0_ ;\-#,##0\ 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"/>
      <family val="3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36"/>
      <color indexed="9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 style="thin"/>
      <bottom/>
    </border>
    <border>
      <left/>
      <right/>
      <top/>
      <bottom style="thin"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wrapText="1"/>
    </xf>
    <xf numFmtId="164" fontId="2" fillId="33" borderId="0" xfId="50" applyNumberFormat="1" applyFont="1" applyFill="1" applyAlignment="1">
      <alignment horizontal="center"/>
    </xf>
    <xf numFmtId="164" fontId="3" fillId="33" borderId="0" xfId="50" applyNumberFormat="1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3" fillId="33" borderId="0" xfId="15" applyNumberFormat="1" applyFont="1" applyFill="1" applyBorder="1" applyAlignment="1">
      <alignment horizontal="centerContinuous" vertical="center"/>
      <protection/>
    </xf>
    <xf numFmtId="164" fontId="3" fillId="33" borderId="0" xfId="0" applyNumberFormat="1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 horizontal="left"/>
    </xf>
    <xf numFmtId="164" fontId="7" fillId="0" borderId="0" xfId="0" applyNumberFormat="1" applyFont="1" applyFill="1" applyAlignment="1">
      <alignment/>
    </xf>
    <xf numFmtId="164" fontId="3" fillId="33" borderId="10" xfId="15" applyNumberFormat="1" applyFont="1" applyFill="1" applyBorder="1" applyAlignment="1">
      <alignment horizontal="centerContinuous" vertical="center"/>
      <protection/>
    </xf>
    <xf numFmtId="164" fontId="3" fillId="33" borderId="11" xfId="15" applyNumberFormat="1" applyFont="1" applyFill="1" applyBorder="1" applyAlignment="1">
      <alignment horizontal="centerContinuous" vertical="center"/>
      <protection/>
    </xf>
    <xf numFmtId="164" fontId="3" fillId="33" borderId="12" xfId="15" applyNumberFormat="1" applyFont="1" applyFill="1" applyBorder="1" applyAlignment="1">
      <alignment horizontal="centerContinuous" vertical="center"/>
      <protection/>
    </xf>
    <xf numFmtId="164" fontId="62" fillId="34" borderId="13" xfId="0" applyNumberFormat="1" applyFont="1" applyFill="1" applyBorder="1" applyAlignment="1">
      <alignment horizontal="centerContinuous"/>
    </xf>
    <xf numFmtId="164" fontId="63" fillId="0" borderId="0" xfId="0" applyNumberFormat="1" applyFont="1" applyAlignment="1">
      <alignment/>
    </xf>
    <xf numFmtId="1" fontId="62" fillId="34" borderId="14" xfId="50" applyNumberFormat="1" applyFont="1" applyFill="1" applyBorder="1" applyAlignment="1">
      <alignment horizontal="center"/>
    </xf>
    <xf numFmtId="1" fontId="63" fillId="0" borderId="0" xfId="0" applyNumberFormat="1" applyFont="1" applyAlignment="1">
      <alignment/>
    </xf>
    <xf numFmtId="164" fontId="3" fillId="33" borderId="15" xfId="15" applyNumberFormat="1" applyFont="1" applyFill="1" applyBorder="1" applyAlignment="1">
      <alignment horizontal="centerContinuous" vertical="center"/>
      <protection/>
    </xf>
    <xf numFmtId="164" fontId="3" fillId="33" borderId="16" xfId="15" applyNumberFormat="1" applyFont="1" applyFill="1" applyBorder="1" applyAlignment="1">
      <alignment horizontal="centerContinuous" vertical="center"/>
      <protection/>
    </xf>
    <xf numFmtId="164" fontId="64" fillId="0" borderId="0" xfId="0" applyNumberFormat="1" applyFont="1" applyFill="1" applyAlignment="1">
      <alignment/>
    </xf>
    <xf numFmtId="164" fontId="65" fillId="33" borderId="15" xfId="0" applyNumberFormat="1" applyFont="1" applyFill="1" applyBorder="1" applyAlignment="1">
      <alignment/>
    </xf>
    <xf numFmtId="164" fontId="66" fillId="33" borderId="0" xfId="0" applyNumberFormat="1" applyFont="1" applyFill="1" applyBorder="1" applyAlignment="1">
      <alignment horizontal="left" vertical="top"/>
    </xf>
    <xf numFmtId="3" fontId="2" fillId="33" borderId="0" xfId="5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4" fontId="65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65" fillId="33" borderId="16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 vertical="top" wrapText="1"/>
    </xf>
    <xf numFmtId="164" fontId="8" fillId="33" borderId="0" xfId="0" applyNumberFormat="1" applyFont="1" applyFill="1" applyBorder="1" applyAlignment="1">
      <alignment/>
    </xf>
    <xf numFmtId="164" fontId="67" fillId="33" borderId="0" xfId="0" applyNumberFormat="1" applyFont="1" applyFill="1" applyBorder="1" applyAlignment="1">
      <alignment horizontal="left" vertical="top"/>
    </xf>
    <xf numFmtId="164" fontId="64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vertical="top" wrapText="1"/>
    </xf>
    <xf numFmtId="164" fontId="2" fillId="33" borderId="0" xfId="0" applyNumberFormat="1" applyFont="1" applyFill="1" applyBorder="1" applyAlignment="1">
      <alignment horizontal="left" vertical="top" wrapText="1"/>
    </xf>
    <xf numFmtId="164" fontId="68" fillId="33" borderId="15" xfId="0" applyNumberFormat="1" applyFont="1" applyFill="1" applyBorder="1" applyAlignment="1">
      <alignment/>
    </xf>
    <xf numFmtId="3" fontId="3" fillId="33" borderId="0" xfId="50" applyNumberFormat="1" applyFont="1" applyFill="1" applyBorder="1" applyAlignment="1">
      <alignment/>
    </xf>
    <xf numFmtId="164" fontId="68" fillId="33" borderId="16" xfId="0" applyNumberFormat="1" applyFont="1" applyFill="1" applyBorder="1" applyAlignment="1">
      <alignment/>
    </xf>
    <xf numFmtId="164" fontId="69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>
      <alignment horizontal="left" vertical="top" wrapText="1"/>
    </xf>
    <xf numFmtId="164" fontId="65" fillId="33" borderId="0" xfId="0" applyNumberFormat="1" applyFont="1" applyFill="1" applyBorder="1" applyAlignment="1">
      <alignment vertical="top" wrapText="1"/>
    </xf>
    <xf numFmtId="164" fontId="2" fillId="33" borderId="0" xfId="0" applyNumberFormat="1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left" vertical="top"/>
    </xf>
    <xf numFmtId="164" fontId="2" fillId="33" borderId="0" xfId="0" applyNumberFormat="1" applyFont="1" applyFill="1" applyBorder="1" applyAlignment="1">
      <alignment/>
    </xf>
    <xf numFmtId="3" fontId="9" fillId="33" borderId="0" xfId="50" applyNumberFormat="1" applyFont="1" applyFill="1" applyBorder="1" applyAlignment="1">
      <alignment/>
    </xf>
    <xf numFmtId="3" fontId="65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left" vertical="top"/>
    </xf>
    <xf numFmtId="0" fontId="65" fillId="33" borderId="17" xfId="0" applyFont="1" applyFill="1" applyBorder="1" applyAlignment="1">
      <alignment/>
    </xf>
    <xf numFmtId="0" fontId="65" fillId="33" borderId="14" xfId="0" applyFont="1" applyFill="1" applyBorder="1" applyAlignment="1">
      <alignment/>
    </xf>
    <xf numFmtId="0" fontId="65" fillId="33" borderId="14" xfId="0" applyFont="1" applyFill="1" applyBorder="1" applyAlignment="1">
      <alignment/>
    </xf>
    <xf numFmtId="0" fontId="65" fillId="33" borderId="18" xfId="0" applyFont="1" applyFill="1" applyBorder="1" applyAlignment="1">
      <alignment/>
    </xf>
    <xf numFmtId="0" fontId="65" fillId="33" borderId="0" xfId="0" applyFont="1" applyFill="1" applyAlignment="1">
      <alignment/>
    </xf>
    <xf numFmtId="0" fontId="65" fillId="33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top"/>
    </xf>
    <xf numFmtId="0" fontId="2" fillId="33" borderId="14" xfId="0" applyFont="1" applyFill="1" applyBorder="1" applyAlignment="1">
      <alignment/>
    </xf>
    <xf numFmtId="165" fontId="2" fillId="33" borderId="14" xfId="5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165" fontId="2" fillId="33" borderId="0" xfId="5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64" fontId="65" fillId="33" borderId="0" xfId="0" applyNumberFormat="1" applyFont="1" applyFill="1" applyAlignment="1">
      <alignment/>
    </xf>
    <xf numFmtId="164" fontId="65" fillId="33" borderId="0" xfId="0" applyNumberFormat="1" applyFont="1" applyFill="1" applyAlignment="1">
      <alignment horizontal="left"/>
    </xf>
    <xf numFmtId="164" fontId="65" fillId="33" borderId="0" xfId="0" applyNumberFormat="1" applyFont="1" applyFill="1" applyAlignment="1">
      <alignment vertical="top"/>
    </xf>
    <xf numFmtId="164" fontId="64" fillId="0" borderId="0" xfId="0" applyNumberFormat="1" applyFont="1" applyAlignment="1">
      <alignment/>
    </xf>
    <xf numFmtId="164" fontId="65" fillId="0" borderId="0" xfId="0" applyNumberFormat="1" applyFont="1" applyAlignment="1">
      <alignment/>
    </xf>
    <xf numFmtId="164" fontId="65" fillId="0" borderId="0" xfId="0" applyNumberFormat="1" applyFont="1" applyAlignment="1">
      <alignment horizontal="left"/>
    </xf>
    <xf numFmtId="164" fontId="65" fillId="0" borderId="0" xfId="0" applyNumberFormat="1" applyFont="1" applyAlignment="1">
      <alignment vertical="top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164" fontId="8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top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65" fillId="33" borderId="13" xfId="0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8" fillId="33" borderId="0" xfId="0" applyNumberFormat="1" applyFont="1" applyFill="1" applyBorder="1" applyAlignment="1">
      <alignment horizontal="left" vertical="top" wrapText="1"/>
    </xf>
    <xf numFmtId="164" fontId="62" fillId="34" borderId="19" xfId="54" applyNumberFormat="1" applyFont="1" applyFill="1" applyBorder="1" applyAlignment="1">
      <alignment horizontal="center" vertical="center"/>
      <protection/>
    </xf>
    <xf numFmtId="164" fontId="62" fillId="34" borderId="18" xfId="54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left" vertical="top" wrapText="1"/>
    </xf>
    <xf numFmtId="164" fontId="3" fillId="33" borderId="0" xfId="0" applyNumberFormat="1" applyFont="1" applyFill="1" applyBorder="1" applyAlignment="1">
      <alignment horizontal="center"/>
    </xf>
    <xf numFmtId="0" fontId="3" fillId="33" borderId="0" xfId="15" applyNumberFormat="1" applyFont="1" applyFill="1" applyBorder="1" applyAlignment="1">
      <alignment horizontal="center" vertical="center"/>
      <protection/>
    </xf>
    <xf numFmtId="164" fontId="62" fillId="34" borderId="20" xfId="54" applyNumberFormat="1" applyFont="1" applyFill="1" applyBorder="1" applyAlignment="1">
      <alignment horizontal="center" vertical="center"/>
      <protection/>
    </xf>
    <xf numFmtId="164" fontId="62" fillId="34" borderId="17" xfId="54" applyNumberFormat="1" applyFont="1" applyFill="1" applyBorder="1" applyAlignment="1">
      <alignment horizontal="center" vertical="center"/>
      <protection/>
    </xf>
    <xf numFmtId="164" fontId="62" fillId="34" borderId="13" xfId="54" applyNumberFormat="1" applyFont="1" applyFill="1" applyBorder="1" applyAlignment="1">
      <alignment horizontal="center" vertical="center"/>
      <protection/>
    </xf>
    <xf numFmtId="164" fontId="62" fillId="34" borderId="14" xfId="54" applyNumberFormat="1" applyFont="1" applyFill="1" applyBorder="1" applyAlignment="1">
      <alignment horizontal="center" vertical="center"/>
      <protection/>
    </xf>
    <xf numFmtId="0" fontId="63" fillId="33" borderId="0" xfId="0" applyFont="1" applyFill="1" applyAlignment="1" applyProtection="1">
      <alignment/>
      <protection locked="0"/>
    </xf>
    <xf numFmtId="0" fontId="63" fillId="33" borderId="0" xfId="0" applyFont="1" applyFill="1" applyAlignment="1" applyProtection="1">
      <alignment vertical="top"/>
      <protection locked="0"/>
    </xf>
    <xf numFmtId="0" fontId="63" fillId="33" borderId="0" xfId="0" applyFont="1" applyFill="1" applyAlignment="1" applyProtection="1">
      <alignment/>
      <protection locked="0"/>
    </xf>
    <xf numFmtId="0" fontId="70" fillId="33" borderId="0" xfId="0" applyFont="1" applyFill="1" applyAlignment="1" applyProtection="1">
      <alignment horizontal="right" vertical="top"/>
      <protection locked="0"/>
    </xf>
    <xf numFmtId="0" fontId="71" fillId="33" borderId="0" xfId="0" applyFont="1" applyFill="1" applyAlignment="1">
      <alignment/>
    </xf>
    <xf numFmtId="0" fontId="71" fillId="0" borderId="0" xfId="0" applyFont="1" applyAlignment="1">
      <alignment/>
    </xf>
    <xf numFmtId="0" fontId="63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6" fillId="33" borderId="0" xfId="0" applyFont="1" applyFill="1" applyBorder="1" applyAlignment="1">
      <alignment horizontal="center"/>
    </xf>
    <xf numFmtId="0" fontId="36" fillId="33" borderId="0" xfId="15" applyNumberFormat="1" applyFont="1" applyFill="1" applyBorder="1" applyAlignment="1">
      <alignment vertical="center"/>
      <protection/>
    </xf>
    <xf numFmtId="0" fontId="36" fillId="33" borderId="0" xfId="15" applyNumberFormat="1" applyFont="1" applyFill="1" applyBorder="1" applyAlignment="1">
      <alignment horizontal="center" vertical="center"/>
      <protection/>
    </xf>
    <xf numFmtId="0" fontId="36" fillId="33" borderId="0" xfId="15" applyNumberFormat="1" applyFont="1" applyFill="1" applyBorder="1" applyAlignment="1">
      <alignment horizontal="centerContinuous" vertical="center"/>
      <protection/>
    </xf>
    <xf numFmtId="0" fontId="36" fillId="33" borderId="0" xfId="0" applyFont="1" applyFill="1" applyBorder="1" applyAlignment="1">
      <alignment horizontal="right"/>
    </xf>
    <xf numFmtId="0" fontId="36" fillId="33" borderId="14" xfId="0" applyNumberFormat="1" applyFont="1" applyFill="1" applyBorder="1" applyAlignment="1" applyProtection="1">
      <alignment horizontal="left"/>
      <protection locked="0"/>
    </xf>
    <xf numFmtId="0" fontId="63" fillId="33" borderId="0" xfId="0" applyFont="1" applyFill="1" applyAlignment="1">
      <alignment/>
    </xf>
    <xf numFmtId="0" fontId="37" fillId="33" borderId="0" xfId="15" applyNumberFormat="1" applyFont="1" applyFill="1" applyBorder="1" applyAlignment="1">
      <alignment horizontal="right" vertical="top"/>
      <protection/>
    </xf>
    <xf numFmtId="0" fontId="72" fillId="34" borderId="20" xfId="54" applyFont="1" applyFill="1" applyBorder="1" applyAlignment="1">
      <alignment horizontal="center" vertical="center"/>
      <protection/>
    </xf>
    <xf numFmtId="0" fontId="73" fillId="34" borderId="13" xfId="54" applyFont="1" applyFill="1" applyBorder="1" applyAlignment="1">
      <alignment horizontal="center" vertical="center"/>
      <protection/>
    </xf>
    <xf numFmtId="0" fontId="73" fillId="34" borderId="13" xfId="0" applyFont="1" applyFill="1" applyBorder="1" applyAlignment="1">
      <alignment horizontal="centerContinuous"/>
    </xf>
    <xf numFmtId="0" fontId="74" fillId="34" borderId="13" xfId="54" applyFont="1" applyFill="1" applyBorder="1" applyAlignment="1">
      <alignment horizontal="right" vertical="top"/>
      <protection/>
    </xf>
    <xf numFmtId="0" fontId="72" fillId="34" borderId="19" xfId="0" applyFont="1" applyFill="1" applyBorder="1" applyAlignment="1">
      <alignment/>
    </xf>
    <xf numFmtId="0" fontId="72" fillId="34" borderId="21" xfId="54" applyFont="1" applyFill="1" applyBorder="1" applyAlignment="1">
      <alignment horizontal="center" vertical="center"/>
      <protection/>
    </xf>
    <xf numFmtId="0" fontId="73" fillId="34" borderId="0" xfId="54" applyFont="1" applyFill="1" applyBorder="1" applyAlignment="1">
      <alignment horizontal="center" vertical="center"/>
      <protection/>
    </xf>
    <xf numFmtId="167" fontId="73" fillId="34" borderId="0" xfId="48" applyNumberFormat="1" applyFont="1" applyFill="1" applyBorder="1" applyAlignment="1">
      <alignment horizontal="center"/>
    </xf>
    <xf numFmtId="0" fontId="74" fillId="34" borderId="0" xfId="54" applyFont="1" applyFill="1" applyBorder="1" applyAlignment="1">
      <alignment horizontal="right" vertical="top"/>
      <protection/>
    </xf>
    <xf numFmtId="0" fontId="72" fillId="34" borderId="22" xfId="0" applyFont="1" applyFill="1" applyBorder="1" applyAlignment="1">
      <alignment/>
    </xf>
    <xf numFmtId="0" fontId="36" fillId="33" borderId="21" xfId="15" applyNumberFormat="1" applyFont="1" applyFill="1" applyBorder="1" applyAlignment="1">
      <alignment vertical="center"/>
      <protection/>
    </xf>
    <xf numFmtId="0" fontId="63" fillId="33" borderId="22" xfId="0" applyFont="1" applyFill="1" applyBorder="1" applyAlignment="1">
      <alignment/>
    </xf>
    <xf numFmtId="0" fontId="63" fillId="33" borderId="21" xfId="0" applyFont="1" applyFill="1" applyBorder="1" applyAlignment="1">
      <alignment vertical="top"/>
    </xf>
    <xf numFmtId="0" fontId="36" fillId="33" borderId="0" xfId="0" applyFont="1" applyFill="1" applyBorder="1" applyAlignment="1">
      <alignment horizontal="left" vertical="top" wrapText="1"/>
    </xf>
    <xf numFmtId="168" fontId="7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0" fillId="33" borderId="0" xfId="0" applyFont="1" applyFill="1" applyBorder="1" applyAlignment="1">
      <alignment horizontal="right" vertical="top"/>
    </xf>
    <xf numFmtId="0" fontId="36" fillId="33" borderId="0" xfId="0" applyFont="1" applyFill="1" applyBorder="1" applyAlignment="1">
      <alignment vertical="top"/>
    </xf>
    <xf numFmtId="0" fontId="36" fillId="33" borderId="0" xfId="0" applyFont="1" applyFill="1" applyBorder="1" applyAlignment="1">
      <alignment vertical="top" wrapText="1"/>
    </xf>
    <xf numFmtId="3" fontId="7" fillId="33" borderId="0" xfId="0" applyNumberFormat="1" applyFont="1" applyFill="1" applyBorder="1" applyAlignment="1">
      <alignment vertical="top"/>
    </xf>
    <xf numFmtId="3" fontId="36" fillId="33" borderId="0" xfId="0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 wrapText="1"/>
    </xf>
    <xf numFmtId="3" fontId="7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3" fontId="7" fillId="33" borderId="0" xfId="48" applyNumberFormat="1" applyFont="1" applyFill="1" applyBorder="1" applyAlignment="1">
      <alignment vertical="top"/>
    </xf>
    <xf numFmtId="0" fontId="75" fillId="33" borderId="21" xfId="0" applyFont="1" applyFill="1" applyBorder="1" applyAlignment="1">
      <alignment vertical="top"/>
    </xf>
    <xf numFmtId="3" fontId="36" fillId="33" borderId="0" xfId="0" applyNumberFormat="1" applyFont="1" applyFill="1" applyBorder="1" applyAlignment="1" applyProtection="1">
      <alignment vertical="top"/>
      <protection/>
    </xf>
    <xf numFmtId="0" fontId="76" fillId="33" borderId="0" xfId="0" applyFont="1" applyFill="1" applyBorder="1" applyAlignment="1">
      <alignment horizontal="right" vertical="top"/>
    </xf>
    <xf numFmtId="3" fontId="36" fillId="33" borderId="0" xfId="48" applyNumberFormat="1" applyFont="1" applyFill="1" applyBorder="1" applyAlignment="1">
      <alignment vertical="top"/>
    </xf>
    <xf numFmtId="0" fontId="36" fillId="33" borderId="0" xfId="0" applyFont="1" applyFill="1" applyBorder="1" applyAlignment="1">
      <alignment horizontal="left" vertical="top" wrapText="1"/>
    </xf>
    <xf numFmtId="0" fontId="63" fillId="33" borderId="0" xfId="0" applyFont="1" applyFill="1" applyBorder="1" applyAlignment="1">
      <alignment vertical="top" wrapText="1"/>
    </xf>
    <xf numFmtId="0" fontId="36" fillId="33" borderId="0" xfId="0" applyFont="1" applyFill="1" applyBorder="1" applyAlignment="1">
      <alignment horizontal="left" vertical="top"/>
    </xf>
    <xf numFmtId="0" fontId="77" fillId="33" borderId="0" xfId="0" applyFont="1" applyFill="1" applyBorder="1" applyAlignment="1">
      <alignment horizontal="center" vertical="center" wrapText="1"/>
    </xf>
    <xf numFmtId="3" fontId="45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63" fillId="33" borderId="17" xfId="0" applyFont="1" applyFill="1" applyBorder="1" applyAlignment="1">
      <alignment vertical="top"/>
    </xf>
    <xf numFmtId="0" fontId="63" fillId="33" borderId="14" xfId="0" applyFont="1" applyFill="1" applyBorder="1" applyAlignment="1">
      <alignment vertical="top"/>
    </xf>
    <xf numFmtId="0" fontId="70" fillId="33" borderId="14" xfId="0" applyFont="1" applyFill="1" applyBorder="1" applyAlignment="1">
      <alignment horizontal="right" vertical="top"/>
    </xf>
    <xf numFmtId="0" fontId="63" fillId="33" borderId="18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3" fontId="7" fillId="33" borderId="0" xfId="48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 applyProtection="1">
      <alignment/>
      <protection locked="0"/>
    </xf>
    <xf numFmtId="43" fontId="7" fillId="33" borderId="0" xfId="48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wrapText="1"/>
      <protection locked="0"/>
    </xf>
    <xf numFmtId="0" fontId="36" fillId="33" borderId="0" xfId="0" applyFont="1" applyFill="1" applyBorder="1" applyAlignment="1">
      <alignment horizontal="right" vertical="top"/>
    </xf>
    <xf numFmtId="0" fontId="63" fillId="33" borderId="13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43" fontId="7" fillId="33" borderId="0" xfId="48" applyFont="1" applyFill="1" applyBorder="1" applyAlignment="1">
      <alignment vertical="top"/>
    </xf>
    <xf numFmtId="0" fontId="7" fillId="33" borderId="0" xfId="0" applyFont="1" applyFill="1" applyBorder="1" applyAlignment="1" applyProtection="1">
      <alignment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74" customWidth="1"/>
    <col min="2" max="2" width="1.7109375" style="75" customWidth="1"/>
    <col min="3" max="3" width="34.7109375" style="76" customWidth="1"/>
    <col min="4" max="4" width="34.7109375" style="74" customWidth="1"/>
    <col min="5" max="6" width="21.00390625" style="74" customWidth="1"/>
    <col min="7" max="8" width="1.7109375" style="74" customWidth="1"/>
    <col min="9" max="10" width="34.7109375" style="74" customWidth="1"/>
    <col min="11" max="12" width="21.00390625" style="74" customWidth="1"/>
    <col min="13" max="13" width="1.7109375" style="74" customWidth="1"/>
    <col min="14" max="14" width="11.421875" style="73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7" customFormat="1" ht="15" customHeight="1">
      <c r="A2" s="6"/>
      <c r="B2" s="89" t="s">
        <v>69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6"/>
    </row>
    <row r="3" spans="1:13" s="7" customFormat="1" ht="15" customHeight="1">
      <c r="A3" s="6"/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"/>
    </row>
    <row r="4" spans="1:13" s="7" customFormat="1" ht="15" customHeight="1">
      <c r="A4" s="9"/>
      <c r="B4" s="89" t="s">
        <v>70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10"/>
    </row>
    <row r="5" spans="1:13" s="12" customFormat="1" ht="15" customHeight="1">
      <c r="A5" s="11"/>
      <c r="B5" s="89" t="s">
        <v>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11"/>
    </row>
    <row r="6" spans="1:13" s="15" customFormat="1" ht="4.5" customHeight="1">
      <c r="A6" s="6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6"/>
    </row>
    <row r="7" spans="1:13" s="15" customFormat="1" ht="15" customHeight="1">
      <c r="A7" s="9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6"/>
    </row>
    <row r="8" spans="1:13" s="5" customFormat="1" ht="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5" customFormat="1" ht="15" customHeight="1" hidden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</row>
    <row r="10" spans="1:13" s="20" customFormat="1" ht="15" customHeight="1">
      <c r="A10" s="91"/>
      <c r="B10" s="93" t="s">
        <v>2</v>
      </c>
      <c r="C10" s="93"/>
      <c r="D10" s="93"/>
      <c r="E10" s="19" t="s">
        <v>3</v>
      </c>
      <c r="F10" s="19"/>
      <c r="G10" s="93"/>
      <c r="H10" s="93" t="s">
        <v>2</v>
      </c>
      <c r="I10" s="93"/>
      <c r="J10" s="93"/>
      <c r="K10" s="19" t="s">
        <v>3</v>
      </c>
      <c r="L10" s="19"/>
      <c r="M10" s="86"/>
    </row>
    <row r="11" spans="1:13" s="22" customFormat="1" ht="15" customHeight="1">
      <c r="A11" s="92"/>
      <c r="B11" s="94"/>
      <c r="C11" s="94"/>
      <c r="D11" s="94"/>
      <c r="E11" s="21">
        <v>2016</v>
      </c>
      <c r="F11" s="21">
        <v>2015</v>
      </c>
      <c r="G11" s="94"/>
      <c r="H11" s="94"/>
      <c r="I11" s="94"/>
      <c r="J11" s="94"/>
      <c r="K11" s="21">
        <v>2016</v>
      </c>
      <c r="L11" s="21">
        <v>2015</v>
      </c>
      <c r="M11" s="87"/>
    </row>
    <row r="12" spans="1:13" s="25" customFormat="1" ht="4.5" customHeight="1">
      <c r="A12" s="2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24"/>
    </row>
    <row r="13" spans="1:13" s="25" customFormat="1" ht="15" customHeight="1">
      <c r="A13" s="26"/>
      <c r="B13" s="27"/>
      <c r="C13" s="84" t="s">
        <v>4</v>
      </c>
      <c r="D13" s="84"/>
      <c r="E13" s="28"/>
      <c r="F13" s="29"/>
      <c r="G13" s="30"/>
      <c r="H13" s="27"/>
      <c r="I13" s="31" t="s">
        <v>5</v>
      </c>
      <c r="J13" s="32"/>
      <c r="K13" s="33"/>
      <c r="L13" s="33"/>
      <c r="M13" s="34"/>
    </row>
    <row r="14" spans="1:13" s="25" customFormat="1" ht="4.5" customHeight="1">
      <c r="A14" s="26"/>
      <c r="B14" s="27"/>
      <c r="C14" s="31"/>
      <c r="D14" s="32"/>
      <c r="E14" s="29"/>
      <c r="F14" s="29"/>
      <c r="G14" s="30"/>
      <c r="H14" s="27"/>
      <c r="I14" s="31"/>
      <c r="J14" s="32"/>
      <c r="K14" s="33"/>
      <c r="L14" s="33"/>
      <c r="M14" s="34"/>
    </row>
    <row r="15" spans="1:13" s="25" customFormat="1" ht="15" customHeight="1">
      <c r="A15" s="26"/>
      <c r="B15" s="27"/>
      <c r="C15" s="84" t="s">
        <v>6</v>
      </c>
      <c r="D15" s="84"/>
      <c r="E15" s="29"/>
      <c r="F15" s="29"/>
      <c r="G15" s="30"/>
      <c r="H15" s="27"/>
      <c r="I15" s="84" t="s">
        <v>7</v>
      </c>
      <c r="J15" s="84"/>
      <c r="K15" s="29"/>
      <c r="L15" s="29"/>
      <c r="M15" s="34"/>
    </row>
    <row r="16" spans="1:13" s="25" customFormat="1" ht="4.5" customHeight="1">
      <c r="A16" s="26"/>
      <c r="B16" s="27"/>
      <c r="C16" s="35"/>
      <c r="D16" s="36"/>
      <c r="E16" s="29"/>
      <c r="F16" s="29"/>
      <c r="G16" s="30"/>
      <c r="H16" s="37"/>
      <c r="I16" s="35"/>
      <c r="J16" s="36"/>
      <c r="K16" s="29"/>
      <c r="L16" s="29"/>
      <c r="M16" s="34"/>
    </row>
    <row r="17" spans="1:14" s="25" customFormat="1" ht="15" customHeight="1">
      <c r="A17" s="26"/>
      <c r="B17" s="37"/>
      <c r="C17" s="88" t="s">
        <v>8</v>
      </c>
      <c r="D17" s="88"/>
      <c r="E17" s="29">
        <f>2616391027+Hoja1!D17</f>
        <v>4562040310</v>
      </c>
      <c r="F17" s="29">
        <f>1676130988+Hoja1!E17</f>
        <v>3427818159</v>
      </c>
      <c r="G17" s="30"/>
      <c r="H17" s="37"/>
      <c r="I17" s="83" t="s">
        <v>9</v>
      </c>
      <c r="J17" s="83"/>
      <c r="K17" s="29">
        <f>361935675+Hoja1!I17</f>
        <v>568266507</v>
      </c>
      <c r="L17" s="29">
        <f>519551199+Hoja1!J17</f>
        <v>613176785</v>
      </c>
      <c r="M17" s="34"/>
      <c r="N17" s="38"/>
    </row>
    <row r="18" spans="1:14" s="25" customFormat="1" ht="15" customHeight="1">
      <c r="A18" s="26"/>
      <c r="B18" s="37"/>
      <c r="C18" s="83" t="s">
        <v>10</v>
      </c>
      <c r="D18" s="83"/>
      <c r="E18" s="29">
        <f>304823942+Hoja1!D18</f>
        <v>348685754</v>
      </c>
      <c r="F18" s="29">
        <f>290015234+Hoja1!E18</f>
        <v>315316267</v>
      </c>
      <c r="G18" s="30"/>
      <c r="H18" s="37"/>
      <c r="I18" s="83" t="s">
        <v>11</v>
      </c>
      <c r="J18" s="83"/>
      <c r="K18" s="29">
        <f>Hoja1!I18</f>
        <v>206664734</v>
      </c>
      <c r="L18" s="29">
        <f>Hoja1!J18</f>
        <v>455499360</v>
      </c>
      <c r="M18" s="34"/>
      <c r="N18" s="38"/>
    </row>
    <row r="19" spans="1:14" s="25" customFormat="1" ht="15" customHeight="1">
      <c r="A19" s="26"/>
      <c r="B19" s="37"/>
      <c r="C19" s="83" t="s">
        <v>12</v>
      </c>
      <c r="D19" s="83"/>
      <c r="E19" s="29">
        <v>148148215</v>
      </c>
      <c r="F19" s="29">
        <v>54410690</v>
      </c>
      <c r="G19" s="30"/>
      <c r="H19" s="37"/>
      <c r="I19" s="83" t="s">
        <v>13</v>
      </c>
      <c r="J19" s="83"/>
      <c r="K19" s="29">
        <v>0</v>
      </c>
      <c r="L19" s="29">
        <v>0</v>
      </c>
      <c r="M19" s="34"/>
      <c r="N19" s="38"/>
    </row>
    <row r="20" spans="1:14" s="25" customFormat="1" ht="15" customHeight="1">
      <c r="A20" s="26"/>
      <c r="B20" s="37"/>
      <c r="C20" s="83" t="s">
        <v>14</v>
      </c>
      <c r="D20" s="83"/>
      <c r="E20" s="29">
        <v>259873</v>
      </c>
      <c r="F20" s="29">
        <v>259873</v>
      </c>
      <c r="G20" s="30"/>
      <c r="H20" s="37"/>
      <c r="I20" s="83" t="s">
        <v>15</v>
      </c>
      <c r="J20" s="83"/>
      <c r="K20" s="29">
        <v>0</v>
      </c>
      <c r="L20" s="29">
        <v>0</v>
      </c>
      <c r="M20" s="34"/>
      <c r="N20" s="38"/>
    </row>
    <row r="21" spans="1:14" s="25" customFormat="1" ht="15" customHeight="1">
      <c r="A21" s="26"/>
      <c r="B21" s="37"/>
      <c r="C21" s="83" t="s">
        <v>16</v>
      </c>
      <c r="D21" s="83"/>
      <c r="E21" s="29">
        <v>10430851</v>
      </c>
      <c r="F21" s="29">
        <v>123942118</v>
      </c>
      <c r="G21" s="30"/>
      <c r="H21" s="37"/>
      <c r="I21" s="83" t="s">
        <v>17</v>
      </c>
      <c r="J21" s="83"/>
      <c r="K21" s="29">
        <v>0</v>
      </c>
      <c r="L21" s="29">
        <v>0</v>
      </c>
      <c r="M21" s="34"/>
      <c r="N21" s="38"/>
    </row>
    <row r="22" spans="1:14" s="25" customFormat="1" ht="15" customHeight="1">
      <c r="A22" s="26"/>
      <c r="B22" s="37"/>
      <c r="C22" s="83" t="s">
        <v>18</v>
      </c>
      <c r="D22" s="83"/>
      <c r="E22" s="29">
        <v>0</v>
      </c>
      <c r="F22" s="29">
        <v>0</v>
      </c>
      <c r="G22" s="30"/>
      <c r="H22" s="37"/>
      <c r="I22" s="83" t="s">
        <v>19</v>
      </c>
      <c r="J22" s="83"/>
      <c r="K22" s="29">
        <f>20949863+Hoja1!I22</f>
        <v>69542238</v>
      </c>
      <c r="L22" s="29">
        <f>5993143+Hoja1!J22</f>
        <v>42691093</v>
      </c>
      <c r="M22" s="34"/>
      <c r="N22" s="38"/>
    </row>
    <row r="23" spans="1:14" s="25" customFormat="1" ht="15" customHeight="1">
      <c r="A23" s="26"/>
      <c r="B23" s="37"/>
      <c r="C23" s="83" t="s">
        <v>20</v>
      </c>
      <c r="D23" s="83"/>
      <c r="E23" s="29">
        <v>1555917419</v>
      </c>
      <c r="F23" s="29">
        <v>796492464</v>
      </c>
      <c r="G23" s="30"/>
      <c r="H23" s="37"/>
      <c r="I23" s="83" t="s">
        <v>21</v>
      </c>
      <c r="J23" s="83"/>
      <c r="K23" s="29">
        <f>14586857+Hoja1!I23</f>
        <v>400452717</v>
      </c>
      <c r="L23" s="29">
        <f>23489275+Hoja1!J23</f>
        <v>561194548</v>
      </c>
      <c r="M23" s="34"/>
      <c r="N23" s="38"/>
    </row>
    <row r="24" spans="1:14" s="25" customFormat="1" ht="15" customHeight="1">
      <c r="A24" s="26"/>
      <c r="B24" s="37"/>
      <c r="C24" s="39"/>
      <c r="D24" s="40"/>
      <c r="E24" s="28"/>
      <c r="F24" s="28"/>
      <c r="G24" s="30"/>
      <c r="H24" s="37"/>
      <c r="I24" s="83" t="s">
        <v>22</v>
      </c>
      <c r="J24" s="83"/>
      <c r="K24" s="29">
        <f>8651686+Hoja1!I24</f>
        <v>213914895</v>
      </c>
      <c r="L24" s="29">
        <f>151659+Hoja1!J24</f>
        <v>235221020</v>
      </c>
      <c r="M24" s="34"/>
      <c r="N24" s="38"/>
    </row>
    <row r="25" spans="1:14" s="44" customFormat="1" ht="15" customHeight="1">
      <c r="A25" s="41"/>
      <c r="B25" s="27"/>
      <c r="C25" s="85" t="s">
        <v>23</v>
      </c>
      <c r="D25" s="85"/>
      <c r="E25" s="33">
        <f>SUM(E17:E23)</f>
        <v>6625482422</v>
      </c>
      <c r="F25" s="33">
        <f>SUM(F17:F23)</f>
        <v>4718239571</v>
      </c>
      <c r="G25" s="30"/>
      <c r="H25" s="27"/>
      <c r="I25" s="31"/>
      <c r="J25" s="32"/>
      <c r="K25" s="42"/>
      <c r="L25" s="42"/>
      <c r="M25" s="43"/>
      <c r="N25" s="38"/>
    </row>
    <row r="26" spans="1:14" s="44" customFormat="1" ht="15" customHeight="1">
      <c r="A26" s="41"/>
      <c r="B26" s="27"/>
      <c r="C26" s="31"/>
      <c r="D26" s="45"/>
      <c r="E26" s="42"/>
      <c r="F26" s="42"/>
      <c r="G26" s="30"/>
      <c r="H26" s="27"/>
      <c r="I26" s="85" t="s">
        <v>24</v>
      </c>
      <c r="J26" s="85"/>
      <c r="K26" s="33">
        <f>SUM(K17:K24)</f>
        <v>1458841091</v>
      </c>
      <c r="L26" s="33">
        <f>SUM(L17:L24)</f>
        <v>1907782806</v>
      </c>
      <c r="M26" s="43"/>
      <c r="N26" s="38"/>
    </row>
    <row r="27" spans="1:13" s="25" customFormat="1" ht="4.5" customHeight="1">
      <c r="A27" s="26"/>
      <c r="B27" s="37"/>
      <c r="C27" s="39"/>
      <c r="D27" s="39"/>
      <c r="E27" s="28"/>
      <c r="F27" s="28"/>
      <c r="G27" s="30"/>
      <c r="H27" s="37"/>
      <c r="I27" s="46"/>
      <c r="J27" s="40"/>
      <c r="K27" s="28"/>
      <c r="L27" s="28"/>
      <c r="M27" s="34"/>
    </row>
    <row r="28" spans="1:13" s="25" customFormat="1" ht="15" customHeight="1">
      <c r="A28" s="26"/>
      <c r="B28" s="37"/>
      <c r="C28" s="84" t="s">
        <v>25</v>
      </c>
      <c r="D28" s="84"/>
      <c r="E28" s="29"/>
      <c r="F28" s="29"/>
      <c r="G28" s="30"/>
      <c r="H28" s="27"/>
      <c r="I28" s="84" t="s">
        <v>26</v>
      </c>
      <c r="J28" s="84"/>
      <c r="K28" s="29"/>
      <c r="L28" s="29"/>
      <c r="M28" s="34"/>
    </row>
    <row r="29" spans="1:13" s="25" customFormat="1" ht="4.5" customHeight="1">
      <c r="A29" s="26"/>
      <c r="B29" s="27"/>
      <c r="C29" s="39"/>
      <c r="D29" s="39"/>
      <c r="E29" s="28"/>
      <c r="F29" s="28"/>
      <c r="G29" s="30"/>
      <c r="H29" s="37"/>
      <c r="I29" s="39"/>
      <c r="J29" s="40"/>
      <c r="K29" s="28"/>
      <c r="L29" s="28"/>
      <c r="M29" s="34"/>
    </row>
    <row r="30" spans="1:13" s="25" customFormat="1" ht="15" customHeight="1">
      <c r="A30" s="26"/>
      <c r="B30" s="37"/>
      <c r="C30" s="83" t="s">
        <v>27</v>
      </c>
      <c r="D30" s="83"/>
      <c r="E30" s="29">
        <f>2100931+Hoja1!D30</f>
        <v>137939401</v>
      </c>
      <c r="F30" s="29">
        <f>3182116+Hoja1!E30</f>
        <v>139020586</v>
      </c>
      <c r="G30" s="30"/>
      <c r="H30" s="37"/>
      <c r="I30" s="83" t="s">
        <v>28</v>
      </c>
      <c r="J30" s="83"/>
      <c r="K30" s="29">
        <v>75599</v>
      </c>
      <c r="L30" s="29">
        <v>624128</v>
      </c>
      <c r="M30" s="34"/>
    </row>
    <row r="31" spans="1:13" s="25" customFormat="1" ht="15" customHeight="1">
      <c r="A31" s="26"/>
      <c r="B31" s="37"/>
      <c r="C31" s="83" t="s">
        <v>29</v>
      </c>
      <c r="D31" s="83"/>
      <c r="E31" s="29">
        <v>9345420</v>
      </c>
      <c r="F31" s="29">
        <v>9269324</v>
      </c>
      <c r="G31" s="30"/>
      <c r="H31" s="37"/>
      <c r="I31" s="83" t="s">
        <v>30</v>
      </c>
      <c r="J31" s="83"/>
      <c r="K31" s="29">
        <v>8000000</v>
      </c>
      <c r="L31" s="29">
        <v>8000000</v>
      </c>
      <c r="M31" s="34"/>
    </row>
    <row r="32" spans="1:13" s="25" customFormat="1" ht="15" customHeight="1">
      <c r="A32" s="26"/>
      <c r="B32" s="37"/>
      <c r="C32" s="83" t="s">
        <v>31</v>
      </c>
      <c r="D32" s="83"/>
      <c r="E32" s="29">
        <f>2900785733+Hoja1!D32</f>
        <v>11603282989</v>
      </c>
      <c r="F32" s="29">
        <f>1589492460+Hoja1!E32</f>
        <v>10339714538</v>
      </c>
      <c r="G32" s="30"/>
      <c r="H32" s="37"/>
      <c r="I32" s="83" t="s">
        <v>32</v>
      </c>
      <c r="J32" s="83"/>
      <c r="K32" s="29">
        <v>0</v>
      </c>
      <c r="L32" s="29">
        <v>0</v>
      </c>
      <c r="M32" s="34"/>
    </row>
    <row r="33" spans="1:13" s="25" customFormat="1" ht="15" customHeight="1">
      <c r="A33" s="26"/>
      <c r="B33" s="37"/>
      <c r="C33" s="83" t="s">
        <v>33</v>
      </c>
      <c r="D33" s="83"/>
      <c r="E33" s="29">
        <f>1027030667+Hoja1!D33</f>
        <v>2008795357</v>
      </c>
      <c r="F33" s="29">
        <f>1044423765+Hoja1!E33</f>
        <v>2024513435</v>
      </c>
      <c r="G33" s="30"/>
      <c r="H33" s="37"/>
      <c r="I33" s="83" t="s">
        <v>34</v>
      </c>
      <c r="J33" s="83"/>
      <c r="K33" s="29">
        <v>22849996</v>
      </c>
      <c r="L33" s="29">
        <v>24040964</v>
      </c>
      <c r="M33" s="34"/>
    </row>
    <row r="34" spans="1:13" s="25" customFormat="1" ht="15" customHeight="1">
      <c r="A34" s="26"/>
      <c r="B34" s="37"/>
      <c r="C34" s="83" t="s">
        <v>35</v>
      </c>
      <c r="D34" s="83"/>
      <c r="E34" s="29">
        <f>9191146+Hoja1!D34</f>
        <v>37282036</v>
      </c>
      <c r="F34" s="29">
        <f>8268111+Hoja1!E34</f>
        <v>36045577</v>
      </c>
      <c r="G34" s="30"/>
      <c r="H34" s="37"/>
      <c r="I34" s="83" t="s">
        <v>36</v>
      </c>
      <c r="J34" s="83"/>
      <c r="K34" s="29">
        <v>4348290</v>
      </c>
      <c r="L34" s="29">
        <v>3868290</v>
      </c>
      <c r="M34" s="34"/>
    </row>
    <row r="35" spans="1:13" s="25" customFormat="1" ht="15" customHeight="1">
      <c r="A35" s="26"/>
      <c r="B35" s="37"/>
      <c r="C35" s="83" t="s">
        <v>37</v>
      </c>
      <c r="D35" s="83"/>
      <c r="E35" s="29">
        <v>-42291919</v>
      </c>
      <c r="F35" s="29">
        <v>-42291919</v>
      </c>
      <c r="G35" s="30"/>
      <c r="H35" s="37"/>
      <c r="I35" s="83" t="s">
        <v>38</v>
      </c>
      <c r="J35" s="83"/>
      <c r="K35" s="29">
        <v>120523379</v>
      </c>
      <c r="L35" s="29">
        <v>121738247</v>
      </c>
      <c r="M35" s="34"/>
    </row>
    <row r="36" spans="1:13" s="25" customFormat="1" ht="15" customHeight="1">
      <c r="A36" s="26"/>
      <c r="B36" s="37"/>
      <c r="C36" s="83" t="s">
        <v>39</v>
      </c>
      <c r="D36" s="83"/>
      <c r="E36" s="29">
        <v>4783755</v>
      </c>
      <c r="F36" s="29">
        <v>4783755</v>
      </c>
      <c r="G36" s="30"/>
      <c r="H36" s="37"/>
      <c r="I36" s="39"/>
      <c r="J36" s="47"/>
      <c r="K36" s="28" t="s">
        <v>68</v>
      </c>
      <c r="L36" s="28"/>
      <c r="M36" s="34"/>
    </row>
    <row r="37" spans="1:13" s="25" customFormat="1" ht="15" customHeight="1">
      <c r="A37" s="26"/>
      <c r="B37" s="37"/>
      <c r="C37" s="83" t="s">
        <v>40</v>
      </c>
      <c r="D37" s="83"/>
      <c r="E37" s="29">
        <v>0</v>
      </c>
      <c r="F37" s="29">
        <v>0</v>
      </c>
      <c r="G37" s="30"/>
      <c r="H37" s="37"/>
      <c r="I37" s="78" t="s">
        <v>41</v>
      </c>
      <c r="J37" s="78"/>
      <c r="K37" s="33">
        <f>SUM(K30:K36)</f>
        <v>155797264</v>
      </c>
      <c r="L37" s="33">
        <f>SUM(L30:L35)</f>
        <v>158271629</v>
      </c>
      <c r="M37" s="34"/>
    </row>
    <row r="38" spans="1:13" s="25" customFormat="1" ht="15" customHeight="1">
      <c r="A38" s="26"/>
      <c r="B38" s="37"/>
      <c r="C38" s="83" t="s">
        <v>42</v>
      </c>
      <c r="D38" s="83"/>
      <c r="E38" s="29">
        <v>2078759</v>
      </c>
      <c r="F38" s="29">
        <v>2075759</v>
      </c>
      <c r="G38" s="30"/>
      <c r="H38" s="37"/>
      <c r="I38" s="31"/>
      <c r="J38" s="45"/>
      <c r="K38" s="42"/>
      <c r="L38" s="42"/>
      <c r="M38" s="34"/>
    </row>
    <row r="39" spans="1:13" s="25" customFormat="1" ht="15" customHeight="1">
      <c r="A39" s="26"/>
      <c r="B39" s="37"/>
      <c r="C39" s="39"/>
      <c r="D39" s="40"/>
      <c r="E39" s="28"/>
      <c r="F39" s="28"/>
      <c r="G39" s="30"/>
      <c r="H39" s="37"/>
      <c r="I39" s="78" t="s">
        <v>43</v>
      </c>
      <c r="J39" s="78"/>
      <c r="K39" s="33">
        <f>K26+K37</f>
        <v>1614638355</v>
      </c>
      <c r="L39" s="33">
        <f>L26+L37</f>
        <v>2066054435</v>
      </c>
      <c r="M39" s="34"/>
    </row>
    <row r="40" spans="1:14" s="44" customFormat="1" ht="15" customHeight="1">
      <c r="A40" s="41"/>
      <c r="B40" s="27"/>
      <c r="C40" s="85" t="s">
        <v>44</v>
      </c>
      <c r="D40" s="85"/>
      <c r="E40" s="33">
        <f>SUM(E30:E38)</f>
        <v>13761215798</v>
      </c>
      <c r="F40" s="33">
        <f>SUM(F30:F38)</f>
        <v>12513131055</v>
      </c>
      <c r="G40" s="30"/>
      <c r="H40" s="27"/>
      <c r="I40" s="31"/>
      <c r="J40" s="48"/>
      <c r="K40" s="42"/>
      <c r="L40" s="42"/>
      <c r="M40" s="43"/>
      <c r="N40" s="25"/>
    </row>
    <row r="41" spans="1:13" s="25" customFormat="1" ht="15" customHeight="1">
      <c r="A41" s="26"/>
      <c r="B41" s="37"/>
      <c r="C41" s="39"/>
      <c r="D41" s="31"/>
      <c r="E41" s="28"/>
      <c r="F41" s="28"/>
      <c r="G41" s="30"/>
      <c r="H41" s="27"/>
      <c r="I41" s="84" t="s">
        <v>45</v>
      </c>
      <c r="J41" s="84"/>
      <c r="K41" s="28"/>
      <c r="L41" s="28"/>
      <c r="M41" s="34"/>
    </row>
    <row r="42" spans="1:13" s="25" customFormat="1" ht="15" customHeight="1">
      <c r="A42" s="26"/>
      <c r="B42" s="27"/>
      <c r="C42" s="78" t="s">
        <v>46</v>
      </c>
      <c r="D42" s="78"/>
      <c r="E42" s="33">
        <f>E25+E40</f>
        <v>20386698220</v>
      </c>
      <c r="F42" s="33">
        <f>F25+F40</f>
        <v>17231370626</v>
      </c>
      <c r="G42" s="30"/>
      <c r="H42" s="27"/>
      <c r="I42" s="31"/>
      <c r="J42" s="48"/>
      <c r="K42" s="28"/>
      <c r="L42" s="28"/>
      <c r="M42" s="34"/>
    </row>
    <row r="43" spans="1:13" s="25" customFormat="1" ht="15" customHeight="1">
      <c r="A43" s="26"/>
      <c r="B43" s="37"/>
      <c r="C43" s="39"/>
      <c r="D43" s="39"/>
      <c r="E43" s="28"/>
      <c r="F43" s="28"/>
      <c r="G43" s="30"/>
      <c r="H43" s="27"/>
      <c r="I43" s="84" t="s">
        <v>47</v>
      </c>
      <c r="J43" s="84"/>
      <c r="K43" s="33">
        <f>SUM(K45:K47)</f>
        <v>2450323502</v>
      </c>
      <c r="L43" s="33">
        <f>SUM(L45:L47)</f>
        <v>2396794060</v>
      </c>
      <c r="M43" s="34"/>
    </row>
    <row r="44" spans="1:13" s="25" customFormat="1" ht="4.5" customHeight="1">
      <c r="A44" s="26"/>
      <c r="B44" s="37"/>
      <c r="C44" s="39"/>
      <c r="D44" s="39"/>
      <c r="E44" s="28"/>
      <c r="F44" s="28"/>
      <c r="G44" s="30"/>
      <c r="H44" s="37"/>
      <c r="I44" s="39"/>
      <c r="J44" s="49"/>
      <c r="K44" s="28"/>
      <c r="L44" s="28"/>
      <c r="M44" s="34"/>
    </row>
    <row r="45" spans="1:13" s="25" customFormat="1" ht="15" customHeight="1">
      <c r="A45" s="26"/>
      <c r="B45" s="37"/>
      <c r="C45" s="39"/>
      <c r="D45" s="39"/>
      <c r="E45" s="28"/>
      <c r="F45" s="28"/>
      <c r="G45" s="30"/>
      <c r="H45" s="27"/>
      <c r="I45" s="83" t="s">
        <v>48</v>
      </c>
      <c r="J45" s="83"/>
      <c r="K45" s="29">
        <v>738015022</v>
      </c>
      <c r="L45" s="29">
        <v>720766130</v>
      </c>
      <c r="M45" s="34"/>
    </row>
    <row r="46" spans="1:13" s="25" customFormat="1" ht="15" customHeight="1">
      <c r="A46" s="26"/>
      <c r="B46" s="37"/>
      <c r="C46" s="39"/>
      <c r="D46" s="39"/>
      <c r="E46" s="28"/>
      <c r="F46" s="28"/>
      <c r="G46" s="30"/>
      <c r="H46" s="27"/>
      <c r="I46" s="83" t="s">
        <v>49</v>
      </c>
      <c r="J46" s="83"/>
      <c r="K46" s="29">
        <v>154235782</v>
      </c>
      <c r="L46" s="29">
        <v>154284857</v>
      </c>
      <c r="M46" s="34"/>
    </row>
    <row r="47" spans="1:13" s="25" customFormat="1" ht="15" customHeight="1">
      <c r="A47" s="26"/>
      <c r="B47" s="37"/>
      <c r="C47" s="39"/>
      <c r="D47" s="39"/>
      <c r="E47" s="28"/>
      <c r="F47" s="28"/>
      <c r="G47" s="30"/>
      <c r="H47" s="27"/>
      <c r="I47" s="83" t="s">
        <v>50</v>
      </c>
      <c r="J47" s="83"/>
      <c r="K47" s="29">
        <f>420037853+Hoja1!I47</f>
        <v>1558072698</v>
      </c>
      <c r="L47" s="29">
        <f>383708228+Hoja1!J47</f>
        <v>1521743073</v>
      </c>
      <c r="M47" s="34"/>
    </row>
    <row r="48" spans="1:13" s="25" customFormat="1" ht="15" customHeight="1">
      <c r="A48" s="26"/>
      <c r="B48" s="37"/>
      <c r="C48" s="39"/>
      <c r="D48" s="39"/>
      <c r="E48" s="28"/>
      <c r="F48" s="28"/>
      <c r="G48" s="30"/>
      <c r="H48" s="37"/>
      <c r="I48" s="39"/>
      <c r="J48" s="49"/>
      <c r="K48" s="28"/>
      <c r="L48" s="28"/>
      <c r="M48" s="34"/>
    </row>
    <row r="49" spans="1:13" s="25" customFormat="1" ht="15" customHeight="1">
      <c r="A49" s="26"/>
      <c r="B49" s="37"/>
      <c r="C49" s="39"/>
      <c r="D49" s="39"/>
      <c r="E49" s="28"/>
      <c r="F49" s="28"/>
      <c r="G49" s="30"/>
      <c r="H49" s="27"/>
      <c r="I49" s="84" t="s">
        <v>51</v>
      </c>
      <c r="J49" s="84"/>
      <c r="K49" s="33">
        <f>SUM(K51:K55)</f>
        <v>16318532053</v>
      </c>
      <c r="L49" s="33">
        <f>SUM(L51:L55)</f>
        <v>12765135823</v>
      </c>
      <c r="M49" s="34"/>
    </row>
    <row r="50" spans="1:13" s="25" customFormat="1" ht="4.5" customHeight="1">
      <c r="A50" s="26"/>
      <c r="B50" s="27"/>
      <c r="C50" s="39"/>
      <c r="D50" s="39"/>
      <c r="E50" s="28"/>
      <c r="F50" s="28"/>
      <c r="G50" s="30"/>
      <c r="H50" s="27"/>
      <c r="I50" s="31"/>
      <c r="J50" s="49"/>
      <c r="K50" s="50"/>
      <c r="L50" s="50"/>
      <c r="M50" s="34"/>
    </row>
    <row r="51" spans="1:13" s="25" customFormat="1" ht="15" customHeight="1">
      <c r="A51" s="26"/>
      <c r="B51" s="37"/>
      <c r="C51" s="39"/>
      <c r="D51" s="39"/>
      <c r="E51" s="28"/>
      <c r="F51" s="28"/>
      <c r="G51" s="30"/>
      <c r="H51" s="27"/>
      <c r="I51" s="83" t="s">
        <v>52</v>
      </c>
      <c r="J51" s="83"/>
      <c r="K51" s="29">
        <f>1939942574+Hoja1!I51</f>
        <v>2572372386</v>
      </c>
      <c r="L51" s="29">
        <f>902265255+Hoja1!J51</f>
        <v>3034712254</v>
      </c>
      <c r="M51" s="34"/>
    </row>
    <row r="52" spans="1:13" s="25" customFormat="1" ht="15" customHeight="1">
      <c r="A52" s="26"/>
      <c r="B52" s="37"/>
      <c r="C52" s="39"/>
      <c r="D52" s="39"/>
      <c r="E52" s="28"/>
      <c r="F52" s="28"/>
      <c r="G52" s="30"/>
      <c r="H52" s="37"/>
      <c r="I52" s="83" t="s">
        <v>53</v>
      </c>
      <c r="J52" s="83"/>
      <c r="K52" s="29">
        <f>598721782+Hoja1!I52</f>
        <v>6250767644</v>
      </c>
      <c r="L52" s="29">
        <f>1020330934+Hoja1!J52</f>
        <v>4700006000</v>
      </c>
      <c r="M52" s="34"/>
    </row>
    <row r="53" spans="1:13" s="25" customFormat="1" ht="15" customHeight="1">
      <c r="A53" s="26"/>
      <c r="B53" s="37"/>
      <c r="C53" s="39"/>
      <c r="D53" s="39"/>
      <c r="E53" s="28"/>
      <c r="F53" s="28"/>
      <c r="G53" s="30"/>
      <c r="H53" s="27"/>
      <c r="I53" s="83" t="s">
        <v>54</v>
      </c>
      <c r="J53" s="83"/>
      <c r="K53" s="29">
        <v>1238514761</v>
      </c>
      <c r="L53" s="29">
        <v>0</v>
      </c>
      <c r="M53" s="34"/>
    </row>
    <row r="54" spans="1:13" s="25" customFormat="1" ht="15" customHeight="1">
      <c r="A54" s="26"/>
      <c r="B54" s="37"/>
      <c r="C54" s="39"/>
      <c r="D54" s="39"/>
      <c r="E54" s="28"/>
      <c r="F54" s="28"/>
      <c r="G54" s="30"/>
      <c r="H54" s="27"/>
      <c r="I54" s="83" t="s">
        <v>55</v>
      </c>
      <c r="J54" s="83"/>
      <c r="K54" s="29">
        <v>652805</v>
      </c>
      <c r="L54" s="29">
        <v>652805</v>
      </c>
      <c r="M54" s="34"/>
    </row>
    <row r="55" spans="1:13" s="25" customFormat="1" ht="15" customHeight="1">
      <c r="A55" s="26"/>
      <c r="B55" s="37"/>
      <c r="C55" s="39"/>
      <c r="D55" s="39"/>
      <c r="E55" s="28"/>
      <c r="F55" s="28"/>
      <c r="G55" s="30"/>
      <c r="H55" s="27"/>
      <c r="I55" s="83" t="s">
        <v>56</v>
      </c>
      <c r="J55" s="83"/>
      <c r="K55" s="29">
        <v>6256224457</v>
      </c>
      <c r="L55" s="29">
        <v>5029764764</v>
      </c>
      <c r="M55" s="34"/>
    </row>
    <row r="56" spans="1:13" s="25" customFormat="1" ht="15" customHeight="1">
      <c r="A56" s="26"/>
      <c r="B56" s="37"/>
      <c r="C56" s="39"/>
      <c r="D56" s="39"/>
      <c r="E56" s="28"/>
      <c r="F56" s="28"/>
      <c r="G56" s="30"/>
      <c r="H56" s="27"/>
      <c r="I56" s="39"/>
      <c r="J56" s="49"/>
      <c r="K56" s="28"/>
      <c r="L56" s="28"/>
      <c r="M56" s="34"/>
    </row>
    <row r="57" spans="1:13" s="25" customFormat="1" ht="15" customHeight="1">
      <c r="A57" s="26"/>
      <c r="B57" s="37"/>
      <c r="C57" s="39"/>
      <c r="D57" s="39"/>
      <c r="E57" s="28"/>
      <c r="F57" s="28"/>
      <c r="G57" s="30"/>
      <c r="H57" s="27"/>
      <c r="I57" s="84" t="s">
        <v>57</v>
      </c>
      <c r="J57" s="84"/>
      <c r="K57" s="33">
        <f>SUM(K59:K60)</f>
        <v>3204310</v>
      </c>
      <c r="L57" s="33">
        <f>SUM(L59:L60)</f>
        <v>3386308</v>
      </c>
      <c r="M57" s="34"/>
    </row>
    <row r="58" spans="1:13" s="25" customFormat="1" ht="4.5" customHeight="1">
      <c r="A58" s="26"/>
      <c r="B58" s="37"/>
      <c r="C58" s="39"/>
      <c r="D58" s="39"/>
      <c r="E58" s="28"/>
      <c r="F58" s="28"/>
      <c r="G58" s="30"/>
      <c r="H58" s="27"/>
      <c r="I58" s="30"/>
      <c r="J58" s="30"/>
      <c r="K58" s="51"/>
      <c r="L58" s="51"/>
      <c r="M58" s="34"/>
    </row>
    <row r="59" spans="1:13" s="25" customFormat="1" ht="15" customHeight="1">
      <c r="A59" s="26"/>
      <c r="B59" s="37"/>
      <c r="C59" s="39"/>
      <c r="D59" s="39"/>
      <c r="E59" s="28"/>
      <c r="F59" s="28"/>
      <c r="G59" s="30"/>
      <c r="H59" s="37"/>
      <c r="I59" s="83" t="s">
        <v>58</v>
      </c>
      <c r="J59" s="83"/>
      <c r="K59" s="29">
        <v>0</v>
      </c>
      <c r="L59" s="29">
        <v>0</v>
      </c>
      <c r="M59" s="34"/>
    </row>
    <row r="60" spans="1:13" s="25" customFormat="1" ht="15" customHeight="1">
      <c r="A60" s="26"/>
      <c r="B60" s="27"/>
      <c r="C60" s="39"/>
      <c r="D60" s="39"/>
      <c r="E60" s="28"/>
      <c r="F60" s="28"/>
      <c r="G60" s="30"/>
      <c r="H60" s="27"/>
      <c r="I60" s="83" t="s">
        <v>59</v>
      </c>
      <c r="J60" s="83"/>
      <c r="K60" s="29">
        <v>3204310</v>
      </c>
      <c r="L60" s="29">
        <v>3386308</v>
      </c>
      <c r="M60" s="34"/>
    </row>
    <row r="61" spans="1:13" s="25" customFormat="1" ht="4.5" customHeight="1">
      <c r="A61" s="26"/>
      <c r="B61" s="27"/>
      <c r="C61" s="39"/>
      <c r="D61" s="39"/>
      <c r="E61" s="28"/>
      <c r="F61" s="28"/>
      <c r="G61" s="30"/>
      <c r="H61" s="37"/>
      <c r="I61" s="39"/>
      <c r="J61" s="52"/>
      <c r="K61" s="28"/>
      <c r="L61" s="28"/>
      <c r="M61" s="34"/>
    </row>
    <row r="62" spans="1:13" s="25" customFormat="1" ht="15" customHeight="1">
      <c r="A62" s="26"/>
      <c r="B62" s="37"/>
      <c r="C62" s="39"/>
      <c r="D62" s="39"/>
      <c r="E62" s="28"/>
      <c r="F62" s="28"/>
      <c r="G62" s="30"/>
      <c r="H62" s="27"/>
      <c r="I62" s="78" t="s">
        <v>60</v>
      </c>
      <c r="J62" s="78"/>
      <c r="K62" s="33">
        <f>K43+K49+K57</f>
        <v>18772059865</v>
      </c>
      <c r="L62" s="33">
        <f>L43+L49+L57</f>
        <v>15165316191</v>
      </c>
      <c r="M62" s="34"/>
    </row>
    <row r="63" spans="1:13" s="25" customFormat="1" ht="15" customHeight="1">
      <c r="A63" s="26"/>
      <c r="B63" s="37"/>
      <c r="C63" s="39"/>
      <c r="D63" s="39"/>
      <c r="E63" s="28"/>
      <c r="F63" s="28"/>
      <c r="G63" s="30"/>
      <c r="H63" s="37"/>
      <c r="I63" s="39"/>
      <c r="J63" s="49"/>
      <c r="K63" s="28"/>
      <c r="L63" s="28"/>
      <c r="M63" s="34"/>
    </row>
    <row r="64" spans="1:13" s="25" customFormat="1" ht="15" customHeight="1">
      <c r="A64" s="26"/>
      <c r="B64" s="37"/>
      <c r="C64" s="39"/>
      <c r="D64" s="39"/>
      <c r="E64" s="28"/>
      <c r="F64" s="28"/>
      <c r="G64" s="30"/>
      <c r="H64" s="27"/>
      <c r="I64" s="78" t="s">
        <v>61</v>
      </c>
      <c r="J64" s="78"/>
      <c r="K64" s="33">
        <f>K39+K62</f>
        <v>20386698220</v>
      </c>
      <c r="L64" s="33">
        <f>L39+L62</f>
        <v>17231370626</v>
      </c>
      <c r="M64" s="34"/>
    </row>
    <row r="65" spans="1:13" s="57" customFormat="1" ht="4.5" customHeight="1">
      <c r="A65" s="53"/>
      <c r="B65" s="54"/>
      <c r="C65" s="54"/>
      <c r="D65" s="54"/>
      <c r="E65" s="54"/>
      <c r="F65" s="54"/>
      <c r="G65" s="55"/>
      <c r="H65" s="55"/>
      <c r="I65" s="54"/>
      <c r="J65" s="54"/>
      <c r="K65" s="54"/>
      <c r="L65" s="54"/>
      <c r="M65" s="56"/>
    </row>
    <row r="66" spans="1:11" s="57" customFormat="1" ht="15" customHeight="1" hidden="1">
      <c r="A66" s="58"/>
      <c r="B66" s="58" t="s">
        <v>62</v>
      </c>
      <c r="C66" s="58"/>
      <c r="D66" s="58"/>
      <c r="E66" s="58"/>
      <c r="F66" s="58"/>
      <c r="G66" s="59"/>
      <c r="H66" s="59"/>
      <c r="I66" s="58"/>
      <c r="J66" s="58"/>
      <c r="K66" s="58"/>
    </row>
    <row r="67" spans="1:13" s="57" customFormat="1" ht="4.5" customHeight="1" hidden="1">
      <c r="A67" s="54"/>
      <c r="B67" s="60"/>
      <c r="C67" s="61"/>
      <c r="D67" s="62"/>
      <c r="E67" s="62"/>
      <c r="F67" s="54"/>
      <c r="G67" s="63"/>
      <c r="H67" s="64"/>
      <c r="I67" s="62"/>
      <c r="J67" s="62"/>
      <c r="K67" s="54"/>
      <c r="L67" s="54"/>
      <c r="M67" s="54"/>
    </row>
    <row r="68" spans="1:11" s="57" customFormat="1" ht="4.5" customHeight="1" hidden="1">
      <c r="A68" s="58"/>
      <c r="B68" s="65"/>
      <c r="C68" s="66"/>
      <c r="D68" s="67"/>
      <c r="E68" s="67"/>
      <c r="F68" s="58"/>
      <c r="G68" s="68"/>
      <c r="H68" s="69"/>
      <c r="I68" s="67"/>
      <c r="J68" s="67"/>
      <c r="K68" s="58"/>
    </row>
    <row r="69" spans="2:12" s="57" customFormat="1" ht="15" customHeight="1" hidden="1">
      <c r="B69" s="79" t="s">
        <v>63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3" s="73" customFormat="1" ht="4.5" customHeight="1" hidden="1">
      <c r="A70" s="70"/>
      <c r="B70" s="71"/>
      <c r="C70" s="72"/>
      <c r="D70" s="70"/>
      <c r="E70" s="70"/>
      <c r="F70" s="70"/>
      <c r="G70" s="70"/>
      <c r="H70" s="70"/>
      <c r="I70" s="70"/>
      <c r="J70" s="70"/>
      <c r="K70" s="70"/>
      <c r="L70" s="70"/>
      <c r="M70" s="70"/>
    </row>
    <row r="71" spans="1:13" s="73" customFormat="1" ht="15" customHeight="1" hidden="1">
      <c r="A71" s="70"/>
      <c r="B71" s="71"/>
      <c r="C71" s="72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s="73" customFormat="1" ht="15" customHeight="1" hidden="1">
      <c r="A72" s="70"/>
      <c r="B72" s="71"/>
      <c r="C72" s="72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1:13" s="73" customFormat="1" ht="15" customHeight="1" hidden="1">
      <c r="A73" s="70"/>
      <c r="B73" s="71"/>
      <c r="C73" s="72"/>
      <c r="D73" s="80"/>
      <c r="E73" s="80"/>
      <c r="F73" s="70"/>
      <c r="G73" s="70"/>
      <c r="H73" s="70"/>
      <c r="I73" s="70"/>
      <c r="J73" s="81"/>
      <c r="K73" s="81"/>
      <c r="L73" s="70"/>
      <c r="M73" s="70"/>
    </row>
    <row r="74" spans="1:13" s="73" customFormat="1" ht="15" customHeight="1" hidden="1">
      <c r="A74" s="70"/>
      <c r="B74" s="71"/>
      <c r="C74" s="72"/>
      <c r="D74" s="82" t="s">
        <v>64</v>
      </c>
      <c r="E74" s="82"/>
      <c r="F74" s="70"/>
      <c r="G74" s="70"/>
      <c r="H74" s="70"/>
      <c r="I74" s="70"/>
      <c r="J74" s="82" t="s">
        <v>65</v>
      </c>
      <c r="K74" s="82"/>
      <c r="L74" s="70"/>
      <c r="M74" s="70"/>
    </row>
    <row r="75" spans="1:13" s="73" customFormat="1" ht="15" customHeight="1" hidden="1">
      <c r="A75" s="70"/>
      <c r="B75" s="71"/>
      <c r="C75" s="72"/>
      <c r="D75" s="77" t="s">
        <v>66</v>
      </c>
      <c r="E75" s="77"/>
      <c r="F75" s="70"/>
      <c r="G75" s="70"/>
      <c r="H75" s="70"/>
      <c r="I75" s="70"/>
      <c r="J75" s="77" t="s">
        <v>67</v>
      </c>
      <c r="K75" s="77"/>
      <c r="L75" s="70"/>
      <c r="M75" s="70"/>
    </row>
    <row r="76" spans="1:13" s="73" customFormat="1" ht="4.5" customHeight="1" hidden="1">
      <c r="A76" s="70"/>
      <c r="B76" s="71"/>
      <c r="C76" s="72"/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1:13" s="73" customFormat="1" ht="15" customHeight="1" hidden="1">
      <c r="A77" s="74"/>
      <c r="B77" s="75"/>
      <c r="C77" s="76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1:13" s="73" customFormat="1" ht="15" customHeight="1">
      <c r="A78" s="74"/>
      <c r="B78" s="75"/>
      <c r="C78" s="76"/>
      <c r="D78" s="74"/>
      <c r="E78" s="74"/>
      <c r="F78" s="74"/>
      <c r="G78" s="74"/>
      <c r="H78" s="74"/>
      <c r="I78" s="74"/>
      <c r="J78" s="74"/>
      <c r="K78" s="74"/>
      <c r="L78" s="74"/>
      <c r="M78" s="74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C48">
      <selection activeCell="I51" sqref="I51"/>
    </sheetView>
  </sheetViews>
  <sheetFormatPr defaultColWidth="11.421875" defaultRowHeight="15"/>
  <cols>
    <col min="1" max="1" width="2.28125" style="100" customWidth="1"/>
    <col min="2" max="2" width="34.8515625" style="100" customWidth="1"/>
    <col min="3" max="3" width="23.00390625" style="100" customWidth="1"/>
    <col min="4" max="4" width="16.7109375" style="100" customWidth="1"/>
    <col min="5" max="5" width="14.8515625" style="100" customWidth="1"/>
    <col min="6" max="6" width="11.57421875" style="100" customWidth="1"/>
    <col min="7" max="7" width="44.57421875" style="100" customWidth="1"/>
    <col min="8" max="8" width="36.57421875" style="100" customWidth="1"/>
    <col min="9" max="9" width="15.8515625" style="100" bestFit="1" customWidth="1"/>
    <col min="10" max="10" width="14.8515625" style="100" customWidth="1"/>
    <col min="11" max="11" width="5.140625" style="100" customWidth="1"/>
    <col min="12" max="12" width="4.00390625" style="100" customWidth="1"/>
    <col min="13" max="16384" width="11.421875" style="100" customWidth="1"/>
  </cols>
  <sheetData>
    <row r="1" spans="1:12" ht="15">
      <c r="A1" s="95"/>
      <c r="B1" s="96"/>
      <c r="C1" s="95"/>
      <c r="D1" s="97"/>
      <c r="E1" s="97"/>
      <c r="F1" s="98"/>
      <c r="G1" s="97"/>
      <c r="H1" s="97"/>
      <c r="I1" s="97"/>
      <c r="J1" s="95"/>
      <c r="K1" s="95"/>
      <c r="L1" s="99"/>
    </row>
    <row r="2" spans="1:12" ht="15">
      <c r="A2" s="101"/>
      <c r="B2" s="102"/>
      <c r="C2" s="103" t="s">
        <v>71</v>
      </c>
      <c r="D2" s="103"/>
      <c r="E2" s="103"/>
      <c r="F2" s="103"/>
      <c r="G2" s="103"/>
      <c r="H2" s="103"/>
      <c r="I2" s="103"/>
      <c r="J2" s="102"/>
      <c r="K2" s="102"/>
      <c r="L2" s="99"/>
    </row>
    <row r="3" spans="1:12" ht="15">
      <c r="A3" s="101"/>
      <c r="B3" s="102"/>
      <c r="C3" s="103" t="s">
        <v>0</v>
      </c>
      <c r="D3" s="103"/>
      <c r="E3" s="103"/>
      <c r="F3" s="103"/>
      <c r="G3" s="103"/>
      <c r="H3" s="103"/>
      <c r="I3" s="103"/>
      <c r="J3" s="102"/>
      <c r="K3" s="102"/>
      <c r="L3" s="99"/>
    </row>
    <row r="4" spans="1:12" ht="15">
      <c r="A4" s="101"/>
      <c r="B4" s="102"/>
      <c r="C4" s="103" t="s">
        <v>72</v>
      </c>
      <c r="D4" s="103"/>
      <c r="E4" s="103"/>
      <c r="F4" s="103"/>
      <c r="G4" s="103"/>
      <c r="H4" s="103"/>
      <c r="I4" s="103"/>
      <c r="J4" s="102"/>
      <c r="K4" s="102"/>
      <c r="L4" s="99"/>
    </row>
    <row r="5" spans="1:12" ht="15">
      <c r="A5" s="101"/>
      <c r="B5" s="104"/>
      <c r="C5" s="105" t="s">
        <v>1</v>
      </c>
      <c r="D5" s="105"/>
      <c r="E5" s="105"/>
      <c r="F5" s="105"/>
      <c r="G5" s="105"/>
      <c r="H5" s="105"/>
      <c r="I5" s="105"/>
      <c r="J5" s="104"/>
      <c r="K5" s="104"/>
      <c r="L5" s="99"/>
    </row>
    <row r="6" spans="1:12" ht="15">
      <c r="A6" s="106"/>
      <c r="B6" s="107" t="s">
        <v>73</v>
      </c>
      <c r="C6" s="108" t="s">
        <v>74</v>
      </c>
      <c r="D6" s="108"/>
      <c r="E6" s="108"/>
      <c r="F6" s="108"/>
      <c r="G6" s="108"/>
      <c r="H6" s="108"/>
      <c r="I6" s="108"/>
      <c r="J6" s="108"/>
      <c r="K6" s="109"/>
      <c r="L6" s="99"/>
    </row>
    <row r="7" spans="1:12" ht="15">
      <c r="A7" s="104"/>
      <c r="B7" s="104"/>
      <c r="C7" s="104"/>
      <c r="D7" s="104"/>
      <c r="E7" s="104"/>
      <c r="F7" s="110"/>
      <c r="G7" s="104"/>
      <c r="H7" s="104"/>
      <c r="I7" s="104"/>
      <c r="J7" s="104"/>
      <c r="K7" s="101"/>
      <c r="L7" s="99"/>
    </row>
    <row r="8" spans="1:12" ht="15">
      <c r="A8" s="104"/>
      <c r="B8" s="104"/>
      <c r="C8" s="104"/>
      <c r="D8" s="104"/>
      <c r="E8" s="104"/>
      <c r="F8" s="110"/>
      <c r="G8" s="104"/>
      <c r="H8" s="104"/>
      <c r="I8" s="104"/>
      <c r="J8" s="104"/>
      <c r="K8" s="109"/>
      <c r="L8" s="99"/>
    </row>
    <row r="9" spans="1:12" ht="15">
      <c r="A9" s="111"/>
      <c r="B9" s="112" t="s">
        <v>75</v>
      </c>
      <c r="C9" s="112"/>
      <c r="D9" s="113" t="s">
        <v>3</v>
      </c>
      <c r="E9" s="113"/>
      <c r="F9" s="114"/>
      <c r="G9" s="112" t="s">
        <v>75</v>
      </c>
      <c r="H9" s="112"/>
      <c r="I9" s="113" t="s">
        <v>3</v>
      </c>
      <c r="J9" s="113"/>
      <c r="K9" s="115"/>
      <c r="L9" s="99"/>
    </row>
    <row r="10" spans="1:12" ht="15">
      <c r="A10" s="116"/>
      <c r="B10" s="117"/>
      <c r="C10" s="117"/>
      <c r="D10" s="118">
        <v>2016</v>
      </c>
      <c r="E10" s="118">
        <v>2015</v>
      </c>
      <c r="F10" s="119"/>
      <c r="G10" s="117"/>
      <c r="H10" s="117"/>
      <c r="I10" s="118">
        <v>2016</v>
      </c>
      <c r="J10" s="118">
        <v>2015</v>
      </c>
      <c r="K10" s="120"/>
      <c r="L10" s="99"/>
    </row>
    <row r="11" spans="1:12" ht="15">
      <c r="A11" s="121"/>
      <c r="B11" s="104"/>
      <c r="C11" s="104"/>
      <c r="D11" s="104"/>
      <c r="E11" s="104"/>
      <c r="F11" s="110"/>
      <c r="G11" s="104"/>
      <c r="H11" s="104"/>
      <c r="I11" s="104"/>
      <c r="J11" s="104"/>
      <c r="K11" s="122"/>
      <c r="L11" s="99"/>
    </row>
    <row r="12" spans="1:12" ht="15">
      <c r="A12" s="121"/>
      <c r="B12" s="104"/>
      <c r="C12" s="104"/>
      <c r="D12" s="104"/>
      <c r="E12" s="104"/>
      <c r="F12" s="110"/>
      <c r="G12" s="104"/>
      <c r="H12" s="104"/>
      <c r="I12" s="104"/>
      <c r="J12" s="104"/>
      <c r="K12" s="122"/>
      <c r="L12" s="99"/>
    </row>
    <row r="13" spans="1:12" ht="15">
      <c r="A13" s="123"/>
      <c r="B13" s="124" t="s">
        <v>4</v>
      </c>
      <c r="C13" s="124"/>
      <c r="D13" s="125"/>
      <c r="E13" s="126"/>
      <c r="F13" s="127"/>
      <c r="G13" s="124" t="s">
        <v>5</v>
      </c>
      <c r="H13" s="124"/>
      <c r="I13" s="128"/>
      <c r="J13" s="128"/>
      <c r="K13" s="122"/>
      <c r="L13" s="99"/>
    </row>
    <row r="14" spans="1:12" ht="15">
      <c r="A14" s="123"/>
      <c r="B14" s="129"/>
      <c r="C14" s="128"/>
      <c r="D14" s="130"/>
      <c r="E14" s="130"/>
      <c r="F14" s="127"/>
      <c r="G14" s="129"/>
      <c r="H14" s="128"/>
      <c r="I14" s="131"/>
      <c r="J14" s="131"/>
      <c r="K14" s="122"/>
      <c r="L14" s="99"/>
    </row>
    <row r="15" spans="1:12" ht="15">
      <c r="A15" s="123"/>
      <c r="B15" s="132" t="s">
        <v>6</v>
      </c>
      <c r="C15" s="132"/>
      <c r="D15" s="130"/>
      <c r="E15" s="130"/>
      <c r="F15" s="127"/>
      <c r="G15" s="132" t="s">
        <v>7</v>
      </c>
      <c r="H15" s="132"/>
      <c r="I15" s="130"/>
      <c r="J15" s="130"/>
      <c r="K15" s="122"/>
      <c r="L15" s="99"/>
    </row>
    <row r="16" spans="1:12" ht="15">
      <c r="A16" s="123"/>
      <c r="B16" s="133"/>
      <c r="C16" s="134"/>
      <c r="D16" s="130"/>
      <c r="E16" s="130"/>
      <c r="F16" s="127"/>
      <c r="G16" s="133"/>
      <c r="H16" s="134"/>
      <c r="I16" s="130"/>
      <c r="J16" s="130"/>
      <c r="K16" s="122"/>
      <c r="L16" s="99"/>
    </row>
    <row r="17" spans="1:12" ht="15">
      <c r="A17" s="123"/>
      <c r="B17" s="135" t="s">
        <v>8</v>
      </c>
      <c r="C17" s="135"/>
      <c r="D17" s="136">
        <v>1945649283</v>
      </c>
      <c r="E17" s="136">
        <v>1751687171</v>
      </c>
      <c r="F17" s="127"/>
      <c r="G17" s="135" t="s">
        <v>9</v>
      </c>
      <c r="H17" s="135"/>
      <c r="I17" s="136">
        <v>206330832</v>
      </c>
      <c r="J17" s="136">
        <v>93625586</v>
      </c>
      <c r="K17" s="122"/>
      <c r="L17" s="99"/>
    </row>
    <row r="18" spans="1:12" ht="15">
      <c r="A18" s="123"/>
      <c r="B18" s="135" t="s">
        <v>10</v>
      </c>
      <c r="C18" s="135"/>
      <c r="D18" s="136">
        <v>43861812</v>
      </c>
      <c r="E18" s="136">
        <v>25301033</v>
      </c>
      <c r="F18" s="127"/>
      <c r="G18" s="135" t="s">
        <v>11</v>
      </c>
      <c r="H18" s="135"/>
      <c r="I18" s="136">
        <v>206664734</v>
      </c>
      <c r="J18" s="136">
        <v>455499360</v>
      </c>
      <c r="K18" s="122"/>
      <c r="L18" s="99"/>
    </row>
    <row r="19" spans="1:12" ht="15">
      <c r="A19" s="123"/>
      <c r="B19" s="135" t="s">
        <v>12</v>
      </c>
      <c r="C19" s="135"/>
      <c r="D19" s="136">
        <v>0</v>
      </c>
      <c r="E19" s="136">
        <v>0</v>
      </c>
      <c r="F19" s="127"/>
      <c r="G19" s="135" t="s">
        <v>13</v>
      </c>
      <c r="H19" s="135"/>
      <c r="I19" s="136">
        <v>0</v>
      </c>
      <c r="J19" s="136">
        <v>0</v>
      </c>
      <c r="K19" s="122"/>
      <c r="L19" s="99"/>
    </row>
    <row r="20" spans="1:12" ht="15">
      <c r="A20" s="123"/>
      <c r="B20" s="135" t="s">
        <v>14</v>
      </c>
      <c r="C20" s="135"/>
      <c r="D20" s="136">
        <v>0</v>
      </c>
      <c r="E20" s="136">
        <v>0</v>
      </c>
      <c r="F20" s="127"/>
      <c r="G20" s="135" t="s">
        <v>15</v>
      </c>
      <c r="H20" s="135"/>
      <c r="I20" s="136">
        <v>0</v>
      </c>
      <c r="J20" s="136">
        <v>0</v>
      </c>
      <c r="K20" s="122"/>
      <c r="L20" s="99"/>
    </row>
    <row r="21" spans="1:12" ht="15">
      <c r="A21" s="123"/>
      <c r="B21" s="135" t="s">
        <v>16</v>
      </c>
      <c r="C21" s="135"/>
      <c r="D21" s="136">
        <v>0</v>
      </c>
      <c r="E21" s="136">
        <v>0</v>
      </c>
      <c r="F21" s="127"/>
      <c r="G21" s="135" t="s">
        <v>17</v>
      </c>
      <c r="H21" s="135"/>
      <c r="I21" s="136">
        <v>0</v>
      </c>
      <c r="J21" s="136">
        <v>0</v>
      </c>
      <c r="K21" s="122"/>
      <c r="L21" s="99"/>
    </row>
    <row r="22" spans="1:12" ht="15">
      <c r="A22" s="123"/>
      <c r="B22" s="135" t="s">
        <v>76</v>
      </c>
      <c r="C22" s="135"/>
      <c r="D22" s="136">
        <v>0</v>
      </c>
      <c r="E22" s="136">
        <v>0</v>
      </c>
      <c r="F22" s="127"/>
      <c r="G22" s="135" t="s">
        <v>19</v>
      </c>
      <c r="H22" s="135"/>
      <c r="I22" s="136">
        <v>48592375</v>
      </c>
      <c r="J22" s="136">
        <v>36697950</v>
      </c>
      <c r="K22" s="122"/>
      <c r="L22" s="99"/>
    </row>
    <row r="23" spans="1:12" ht="15">
      <c r="A23" s="123"/>
      <c r="B23" s="135" t="s">
        <v>20</v>
      </c>
      <c r="C23" s="135"/>
      <c r="D23" s="136">
        <v>0</v>
      </c>
      <c r="E23" s="136">
        <v>0</v>
      </c>
      <c r="F23" s="127"/>
      <c r="G23" s="135" t="s">
        <v>21</v>
      </c>
      <c r="H23" s="135"/>
      <c r="I23" s="136">
        <v>385865860</v>
      </c>
      <c r="J23" s="136">
        <v>537705273</v>
      </c>
      <c r="K23" s="122"/>
      <c r="L23" s="99"/>
    </row>
    <row r="24" spans="1:12" ht="15">
      <c r="A24" s="123"/>
      <c r="B24" s="137"/>
      <c r="C24" s="138"/>
      <c r="D24" s="139"/>
      <c r="E24" s="139"/>
      <c r="F24" s="127"/>
      <c r="G24" s="135" t="s">
        <v>22</v>
      </c>
      <c r="H24" s="135"/>
      <c r="I24" s="136">
        <v>205263209</v>
      </c>
      <c r="J24" s="136">
        <v>235069361</v>
      </c>
      <c r="K24" s="122"/>
      <c r="L24" s="99"/>
    </row>
    <row r="25" spans="1:12" ht="15">
      <c r="A25" s="140"/>
      <c r="B25" s="132" t="s">
        <v>23</v>
      </c>
      <c r="C25" s="132"/>
      <c r="D25" s="141">
        <f>SUM(D17:D23)</f>
        <v>1989511095</v>
      </c>
      <c r="E25" s="141">
        <f>SUM(E17:E23)</f>
        <v>1776988204</v>
      </c>
      <c r="F25" s="142"/>
      <c r="G25" s="129"/>
      <c r="H25" s="128"/>
      <c r="I25" s="143"/>
      <c r="J25" s="143"/>
      <c r="K25" s="122"/>
      <c r="L25" s="99"/>
    </row>
    <row r="26" spans="1:12" ht="15">
      <c r="A26" s="140"/>
      <c r="B26" s="129"/>
      <c r="C26" s="144"/>
      <c r="D26" s="143"/>
      <c r="E26" s="143"/>
      <c r="F26" s="142"/>
      <c r="G26" s="132" t="s">
        <v>24</v>
      </c>
      <c r="H26" s="132"/>
      <c r="I26" s="141">
        <f>SUM(I17:I24)</f>
        <v>1052717010</v>
      </c>
      <c r="J26" s="141">
        <f>SUM(J17:J24)</f>
        <v>1358597530</v>
      </c>
      <c r="K26" s="122"/>
      <c r="L26" s="99"/>
    </row>
    <row r="27" spans="1:12" ht="15">
      <c r="A27" s="123"/>
      <c r="B27" s="137"/>
      <c r="C27" s="137"/>
      <c r="D27" s="139"/>
      <c r="E27" s="139"/>
      <c r="F27" s="127"/>
      <c r="G27" s="145"/>
      <c r="H27" s="138"/>
      <c r="I27" s="139"/>
      <c r="J27" s="139"/>
      <c r="K27" s="122"/>
      <c r="L27" s="99"/>
    </row>
    <row r="28" spans="1:12" ht="15">
      <c r="A28" s="123"/>
      <c r="B28" s="132" t="s">
        <v>25</v>
      </c>
      <c r="C28" s="132"/>
      <c r="D28" s="130"/>
      <c r="E28" s="130"/>
      <c r="F28" s="127"/>
      <c r="G28" s="132" t="s">
        <v>26</v>
      </c>
      <c r="H28" s="132"/>
      <c r="I28" s="130"/>
      <c r="J28" s="130"/>
      <c r="K28" s="122"/>
      <c r="L28" s="99"/>
    </row>
    <row r="29" spans="1:12" ht="15">
      <c r="A29" s="123"/>
      <c r="B29" s="137"/>
      <c r="C29" s="137"/>
      <c r="D29" s="139"/>
      <c r="E29" s="139"/>
      <c r="F29" s="127"/>
      <c r="G29" s="137"/>
      <c r="H29" s="138"/>
      <c r="I29" s="139"/>
      <c r="J29" s="139"/>
      <c r="K29" s="122"/>
      <c r="L29" s="99"/>
    </row>
    <row r="30" spans="1:12" ht="15">
      <c r="A30" s="123"/>
      <c r="B30" s="135" t="s">
        <v>27</v>
      </c>
      <c r="C30" s="135"/>
      <c r="D30" s="136">
        <v>135838470</v>
      </c>
      <c r="E30" s="136">
        <v>135838470</v>
      </c>
      <c r="F30" s="127"/>
      <c r="G30" s="135" t="s">
        <v>28</v>
      </c>
      <c r="H30" s="135"/>
      <c r="I30" s="136">
        <v>0</v>
      </c>
      <c r="J30" s="136">
        <v>0</v>
      </c>
      <c r="K30" s="122"/>
      <c r="L30" s="99"/>
    </row>
    <row r="31" spans="1:12" ht="15">
      <c r="A31" s="123"/>
      <c r="B31" s="135" t="s">
        <v>29</v>
      </c>
      <c r="C31" s="135"/>
      <c r="D31" s="136">
        <v>0</v>
      </c>
      <c r="E31" s="136">
        <v>0</v>
      </c>
      <c r="F31" s="127"/>
      <c r="G31" s="135" t="s">
        <v>30</v>
      </c>
      <c r="H31" s="135"/>
      <c r="I31" s="136">
        <v>0</v>
      </c>
      <c r="J31" s="136">
        <v>0</v>
      </c>
      <c r="K31" s="122"/>
      <c r="L31" s="99"/>
    </row>
    <row r="32" spans="1:12" ht="15">
      <c r="A32" s="123"/>
      <c r="B32" s="135" t="s">
        <v>31</v>
      </c>
      <c r="C32" s="135"/>
      <c r="D32" s="136">
        <v>8702497256</v>
      </c>
      <c r="E32" s="136">
        <v>8750222078</v>
      </c>
      <c r="F32" s="127"/>
      <c r="G32" s="135" t="s">
        <v>32</v>
      </c>
      <c r="H32" s="135"/>
      <c r="I32" s="136">
        <v>0</v>
      </c>
      <c r="J32" s="136">
        <v>0</v>
      </c>
      <c r="K32" s="122"/>
      <c r="L32" s="99"/>
    </row>
    <row r="33" spans="1:12" ht="15">
      <c r="A33" s="123"/>
      <c r="B33" s="135" t="s">
        <v>33</v>
      </c>
      <c r="C33" s="135"/>
      <c r="D33" s="136">
        <v>981764690</v>
      </c>
      <c r="E33" s="136">
        <v>980089670</v>
      </c>
      <c r="F33" s="127"/>
      <c r="G33" s="135" t="s">
        <v>34</v>
      </c>
      <c r="H33" s="135"/>
      <c r="I33" s="136">
        <v>0</v>
      </c>
      <c r="J33" s="136">
        <v>0</v>
      </c>
      <c r="K33" s="122"/>
      <c r="L33" s="99"/>
    </row>
    <row r="34" spans="1:12" ht="15">
      <c r="A34" s="123"/>
      <c r="B34" s="135" t="s">
        <v>35</v>
      </c>
      <c r="C34" s="135"/>
      <c r="D34" s="136">
        <v>28090890</v>
      </c>
      <c r="E34" s="136">
        <v>27777466</v>
      </c>
      <c r="F34" s="127"/>
      <c r="G34" s="135" t="s">
        <v>36</v>
      </c>
      <c r="H34" s="135"/>
      <c r="I34" s="136">
        <v>0</v>
      </c>
      <c r="J34" s="136">
        <v>0</v>
      </c>
      <c r="K34" s="122"/>
      <c r="L34" s="99"/>
    </row>
    <row r="35" spans="1:12" ht="15">
      <c r="A35" s="123"/>
      <c r="B35" s="135" t="s">
        <v>37</v>
      </c>
      <c r="C35" s="135"/>
      <c r="D35" s="136">
        <v>0</v>
      </c>
      <c r="E35" s="136">
        <v>0</v>
      </c>
      <c r="F35" s="127"/>
      <c r="G35" s="135" t="s">
        <v>38</v>
      </c>
      <c r="H35" s="135"/>
      <c r="I35" s="136">
        <v>0</v>
      </c>
      <c r="J35" s="136">
        <v>0</v>
      </c>
      <c r="K35" s="122"/>
      <c r="L35" s="99"/>
    </row>
    <row r="36" spans="1:12" ht="15">
      <c r="A36" s="123"/>
      <c r="B36" s="135" t="s">
        <v>39</v>
      </c>
      <c r="C36" s="135"/>
      <c r="D36" s="136">
        <v>0</v>
      </c>
      <c r="E36" s="136">
        <v>0</v>
      </c>
      <c r="F36" s="127"/>
      <c r="G36" s="137"/>
      <c r="H36" s="138"/>
      <c r="I36" s="139"/>
      <c r="J36" s="139"/>
      <c r="K36" s="122"/>
      <c r="L36" s="99"/>
    </row>
    <row r="37" spans="1:12" ht="15">
      <c r="A37" s="123"/>
      <c r="B37" s="135" t="s">
        <v>77</v>
      </c>
      <c r="C37" s="135"/>
      <c r="D37" s="136">
        <v>0</v>
      </c>
      <c r="E37" s="136">
        <v>0</v>
      </c>
      <c r="F37" s="127"/>
      <c r="G37" s="132" t="s">
        <v>78</v>
      </c>
      <c r="H37" s="132"/>
      <c r="I37" s="141">
        <f>SUM(I30:I35)</f>
        <v>0</v>
      </c>
      <c r="J37" s="141">
        <f>SUM(J30:J35)</f>
        <v>0</v>
      </c>
      <c r="K37" s="122"/>
      <c r="L37" s="99"/>
    </row>
    <row r="38" spans="1:12" ht="15">
      <c r="A38" s="123"/>
      <c r="B38" s="135" t="s">
        <v>42</v>
      </c>
      <c r="C38" s="135"/>
      <c r="D38" s="136">
        <v>0</v>
      </c>
      <c r="E38" s="136">
        <v>0</v>
      </c>
      <c r="F38" s="127"/>
      <c r="G38" s="129"/>
      <c r="H38" s="144"/>
      <c r="I38" s="143"/>
      <c r="J38" s="143"/>
      <c r="K38" s="122"/>
      <c r="L38" s="99"/>
    </row>
    <row r="39" spans="1:12" ht="15">
      <c r="A39" s="123"/>
      <c r="B39" s="137"/>
      <c r="C39" s="138"/>
      <c r="D39" s="139"/>
      <c r="E39" s="139"/>
      <c r="F39" s="127"/>
      <c r="G39" s="132" t="s">
        <v>79</v>
      </c>
      <c r="H39" s="132"/>
      <c r="I39" s="141">
        <f>I26+I37</f>
        <v>1052717010</v>
      </c>
      <c r="J39" s="141">
        <f>J26+J37</f>
        <v>1358597530</v>
      </c>
      <c r="K39" s="122"/>
      <c r="L39" s="99"/>
    </row>
    <row r="40" spans="1:12" ht="15">
      <c r="A40" s="140"/>
      <c r="B40" s="132" t="s">
        <v>80</v>
      </c>
      <c r="C40" s="132"/>
      <c r="D40" s="141">
        <f>SUM(D30:D38)</f>
        <v>9848191306</v>
      </c>
      <c r="E40" s="141">
        <f>SUM(E30:E38)</f>
        <v>9893927684</v>
      </c>
      <c r="F40" s="142"/>
      <c r="G40" s="129"/>
      <c r="H40" s="146"/>
      <c r="I40" s="143"/>
      <c r="J40" s="143"/>
      <c r="K40" s="122"/>
      <c r="L40" s="99"/>
    </row>
    <row r="41" spans="1:12" ht="15">
      <c r="A41" s="123"/>
      <c r="B41" s="137"/>
      <c r="C41" s="129"/>
      <c r="D41" s="139"/>
      <c r="E41" s="139"/>
      <c r="F41" s="127"/>
      <c r="G41" s="124" t="s">
        <v>81</v>
      </c>
      <c r="H41" s="124"/>
      <c r="I41" s="139"/>
      <c r="J41" s="139"/>
      <c r="K41" s="122"/>
      <c r="L41" s="99"/>
    </row>
    <row r="42" spans="1:12" ht="15">
      <c r="A42" s="123"/>
      <c r="B42" s="132" t="s">
        <v>82</v>
      </c>
      <c r="C42" s="132"/>
      <c r="D42" s="141">
        <f>D25+D40</f>
        <v>11837702401</v>
      </c>
      <c r="E42" s="141">
        <f>E25+E40</f>
        <v>11670915888</v>
      </c>
      <c r="F42" s="127"/>
      <c r="G42" s="129"/>
      <c r="H42" s="146"/>
      <c r="I42" s="139"/>
      <c r="J42" s="139"/>
      <c r="K42" s="122"/>
      <c r="L42" s="99"/>
    </row>
    <row r="43" spans="1:12" ht="15">
      <c r="A43" s="123"/>
      <c r="B43" s="137"/>
      <c r="C43" s="137"/>
      <c r="D43" s="139"/>
      <c r="E43" s="139"/>
      <c r="F43" s="127"/>
      <c r="G43" s="132" t="s">
        <v>47</v>
      </c>
      <c r="H43" s="132"/>
      <c r="I43" s="141">
        <f>SUM(I45:I47)</f>
        <v>1138034845</v>
      </c>
      <c r="J43" s="141">
        <f>SUM(J45:J47)</f>
        <v>1138034845</v>
      </c>
      <c r="K43" s="122"/>
      <c r="L43" s="99"/>
    </row>
    <row r="44" spans="1:12" ht="15">
      <c r="A44" s="123"/>
      <c r="B44" s="137"/>
      <c r="C44" s="137"/>
      <c r="D44" s="139"/>
      <c r="E44" s="139"/>
      <c r="F44" s="127"/>
      <c r="G44" s="137"/>
      <c r="H44" s="126"/>
      <c r="I44" s="139"/>
      <c r="J44" s="139"/>
      <c r="K44" s="122"/>
      <c r="L44" s="99"/>
    </row>
    <row r="45" spans="1:12" ht="15">
      <c r="A45" s="123"/>
      <c r="B45" s="137"/>
      <c r="C45" s="137"/>
      <c r="D45" s="139"/>
      <c r="E45" s="139"/>
      <c r="F45" s="127"/>
      <c r="G45" s="135" t="s">
        <v>48</v>
      </c>
      <c r="H45" s="135"/>
      <c r="I45" s="136">
        <v>0</v>
      </c>
      <c r="J45" s="136">
        <v>0</v>
      </c>
      <c r="K45" s="122"/>
      <c r="L45" s="99"/>
    </row>
    <row r="46" spans="1:12" ht="15">
      <c r="A46" s="123"/>
      <c r="B46" s="137"/>
      <c r="C46" s="147" t="s">
        <v>83</v>
      </c>
      <c r="D46" s="147"/>
      <c r="E46" s="139"/>
      <c r="F46" s="127"/>
      <c r="G46" s="135" t="s">
        <v>49</v>
      </c>
      <c r="H46" s="135"/>
      <c r="I46" s="136">
        <v>0</v>
      </c>
      <c r="J46" s="136">
        <v>0</v>
      </c>
      <c r="K46" s="122"/>
      <c r="L46" s="99"/>
    </row>
    <row r="47" spans="1:12" ht="15">
      <c r="A47" s="123"/>
      <c r="B47" s="137"/>
      <c r="C47" s="147"/>
      <c r="D47" s="147"/>
      <c r="E47" s="139"/>
      <c r="F47" s="127"/>
      <c r="G47" s="135" t="s">
        <v>50</v>
      </c>
      <c r="H47" s="135"/>
      <c r="I47" s="136">
        <v>1138034845</v>
      </c>
      <c r="J47" s="136">
        <v>1138034845</v>
      </c>
      <c r="K47" s="122"/>
      <c r="L47" s="99"/>
    </row>
    <row r="48" spans="1:12" ht="15">
      <c r="A48" s="123"/>
      <c r="B48" s="137"/>
      <c r="C48" s="147"/>
      <c r="D48" s="147"/>
      <c r="E48" s="139"/>
      <c r="F48" s="127"/>
      <c r="G48" s="137"/>
      <c r="H48" s="126"/>
      <c r="I48" s="139"/>
      <c r="J48" s="139"/>
      <c r="K48" s="122"/>
      <c r="L48" s="99"/>
    </row>
    <row r="49" spans="1:12" ht="15">
      <c r="A49" s="123"/>
      <c r="B49" s="137"/>
      <c r="C49" s="147"/>
      <c r="D49" s="147"/>
      <c r="E49" s="139"/>
      <c r="F49" s="127"/>
      <c r="G49" s="132" t="s">
        <v>51</v>
      </c>
      <c r="H49" s="132"/>
      <c r="I49" s="141">
        <f>SUM(I51:I55)</f>
        <v>9646950546</v>
      </c>
      <c r="J49" s="141">
        <f>SUM(J51:J55)</f>
        <v>9174283513</v>
      </c>
      <c r="K49" s="122"/>
      <c r="L49" s="99"/>
    </row>
    <row r="50" spans="1:12" ht="15">
      <c r="A50" s="123"/>
      <c r="B50" s="137"/>
      <c r="C50" s="147"/>
      <c r="D50" s="147"/>
      <c r="E50" s="139"/>
      <c r="F50" s="127"/>
      <c r="G50" s="129"/>
      <c r="H50" s="126"/>
      <c r="I50" s="148"/>
      <c r="J50" s="148"/>
      <c r="K50" s="122"/>
      <c r="L50" s="99"/>
    </row>
    <row r="51" spans="1:12" ht="15">
      <c r="A51" s="123"/>
      <c r="B51" s="137"/>
      <c r="C51" s="147"/>
      <c r="D51" s="147"/>
      <c r="E51" s="139"/>
      <c r="F51" s="127"/>
      <c r="G51" s="135" t="s">
        <v>52</v>
      </c>
      <c r="H51" s="135"/>
      <c r="I51" s="136">
        <v>632429812</v>
      </c>
      <c r="J51" s="136">
        <v>2132446999</v>
      </c>
      <c r="K51" s="122"/>
      <c r="L51" s="99"/>
    </row>
    <row r="52" spans="1:12" ht="15">
      <c r="A52" s="123"/>
      <c r="B52" s="137"/>
      <c r="C52" s="147"/>
      <c r="D52" s="147"/>
      <c r="E52" s="139"/>
      <c r="F52" s="127"/>
      <c r="G52" s="135" t="s">
        <v>53</v>
      </c>
      <c r="H52" s="135"/>
      <c r="I52" s="136">
        <v>5652045862</v>
      </c>
      <c r="J52" s="136">
        <v>3679675066</v>
      </c>
      <c r="K52" s="122"/>
      <c r="L52" s="99"/>
    </row>
    <row r="53" spans="1:12" ht="15">
      <c r="A53" s="123"/>
      <c r="B53" s="137"/>
      <c r="C53" s="147"/>
      <c r="D53" s="147"/>
      <c r="E53" s="139"/>
      <c r="F53" s="127"/>
      <c r="G53" s="135" t="s">
        <v>54</v>
      </c>
      <c r="H53" s="135"/>
      <c r="I53" s="136">
        <v>0</v>
      </c>
      <c r="J53" s="136">
        <v>0</v>
      </c>
      <c r="K53" s="122"/>
      <c r="L53" s="99"/>
    </row>
    <row r="54" spans="1:12" ht="15">
      <c r="A54" s="123"/>
      <c r="B54" s="137"/>
      <c r="C54" s="137"/>
      <c r="D54" s="139"/>
      <c r="E54" s="139"/>
      <c r="F54" s="127"/>
      <c r="G54" s="135" t="s">
        <v>55</v>
      </c>
      <c r="H54" s="135"/>
      <c r="I54" s="136">
        <v>0</v>
      </c>
      <c r="J54" s="136">
        <v>0</v>
      </c>
      <c r="K54" s="122"/>
      <c r="L54" s="99"/>
    </row>
    <row r="55" spans="1:12" ht="15">
      <c r="A55" s="123"/>
      <c r="B55" s="137"/>
      <c r="C55" s="137"/>
      <c r="D55" s="139"/>
      <c r="E55" s="139"/>
      <c r="F55" s="127"/>
      <c r="G55" s="135" t="s">
        <v>56</v>
      </c>
      <c r="H55" s="135"/>
      <c r="I55" s="136">
        <v>3362474872</v>
      </c>
      <c r="J55" s="136">
        <v>3362161448</v>
      </c>
      <c r="K55" s="122"/>
      <c r="L55" s="99"/>
    </row>
    <row r="56" spans="1:12" ht="15">
      <c r="A56" s="123"/>
      <c r="B56" s="137"/>
      <c r="C56" s="137"/>
      <c r="D56" s="139"/>
      <c r="E56" s="139"/>
      <c r="F56" s="127"/>
      <c r="G56" s="137"/>
      <c r="H56" s="126"/>
      <c r="I56" s="139"/>
      <c r="J56" s="139"/>
      <c r="K56" s="122"/>
      <c r="L56" s="99"/>
    </row>
    <row r="57" spans="1:12" ht="15">
      <c r="A57" s="123"/>
      <c r="B57" s="137"/>
      <c r="C57" s="137"/>
      <c r="D57" s="139"/>
      <c r="E57" s="139"/>
      <c r="F57" s="127"/>
      <c r="G57" s="132" t="s">
        <v>57</v>
      </c>
      <c r="H57" s="132"/>
      <c r="I57" s="141">
        <f>SUM(I59:I60)</f>
        <v>0</v>
      </c>
      <c r="J57" s="141">
        <f>SUM(J59:J60)</f>
        <v>0</v>
      </c>
      <c r="K57" s="122"/>
      <c r="L57" s="99"/>
    </row>
    <row r="58" spans="1:12" ht="15">
      <c r="A58" s="123"/>
      <c r="B58" s="137"/>
      <c r="C58" s="137"/>
      <c r="D58" s="139"/>
      <c r="E58" s="139"/>
      <c r="F58" s="127"/>
      <c r="G58" s="137"/>
      <c r="H58" s="126"/>
      <c r="I58" s="139"/>
      <c r="J58" s="139"/>
      <c r="K58" s="122"/>
      <c r="L58" s="99"/>
    </row>
    <row r="59" spans="1:12" ht="15">
      <c r="A59" s="123"/>
      <c r="B59" s="137"/>
      <c r="C59" s="137"/>
      <c r="D59" s="139"/>
      <c r="E59" s="139"/>
      <c r="F59" s="127"/>
      <c r="G59" s="135" t="s">
        <v>58</v>
      </c>
      <c r="H59" s="135"/>
      <c r="I59" s="136">
        <v>0</v>
      </c>
      <c r="J59" s="136">
        <v>0</v>
      </c>
      <c r="K59" s="122"/>
      <c r="L59" s="99"/>
    </row>
    <row r="60" spans="1:12" ht="15">
      <c r="A60" s="123"/>
      <c r="B60" s="137"/>
      <c r="C60" s="137"/>
      <c r="D60" s="139"/>
      <c r="E60" s="139"/>
      <c r="F60" s="127"/>
      <c r="G60" s="135" t="s">
        <v>59</v>
      </c>
      <c r="H60" s="135"/>
      <c r="I60" s="136">
        <v>0</v>
      </c>
      <c r="J60" s="136">
        <v>0</v>
      </c>
      <c r="K60" s="122"/>
      <c r="L60" s="99"/>
    </row>
    <row r="61" spans="1:12" ht="15">
      <c r="A61" s="123"/>
      <c r="B61" s="137"/>
      <c r="C61" s="137"/>
      <c r="D61" s="139"/>
      <c r="E61" s="139"/>
      <c r="F61" s="127"/>
      <c r="G61" s="137"/>
      <c r="H61" s="149"/>
      <c r="I61" s="139"/>
      <c r="J61" s="139"/>
      <c r="K61" s="122"/>
      <c r="L61" s="99"/>
    </row>
    <row r="62" spans="1:12" ht="15">
      <c r="A62" s="123"/>
      <c r="B62" s="137"/>
      <c r="C62" s="137"/>
      <c r="D62" s="139"/>
      <c r="E62" s="139"/>
      <c r="F62" s="127"/>
      <c r="G62" s="132" t="s">
        <v>60</v>
      </c>
      <c r="H62" s="132"/>
      <c r="I62" s="141">
        <f>I43+I49+I57</f>
        <v>10784985391</v>
      </c>
      <c r="J62" s="141">
        <f>J43+J49+J57</f>
        <v>10312318358</v>
      </c>
      <c r="K62" s="122"/>
      <c r="L62" s="99"/>
    </row>
    <row r="63" spans="1:12" ht="15">
      <c r="A63" s="123"/>
      <c r="B63" s="137"/>
      <c r="C63" s="137"/>
      <c r="D63" s="139"/>
      <c r="E63" s="139"/>
      <c r="F63" s="127"/>
      <c r="G63" s="137"/>
      <c r="H63" s="126"/>
      <c r="I63" s="139"/>
      <c r="J63" s="139"/>
      <c r="K63" s="122"/>
      <c r="L63" s="99"/>
    </row>
    <row r="64" spans="1:12" ht="15">
      <c r="A64" s="123"/>
      <c r="B64" s="137"/>
      <c r="C64" s="137"/>
      <c r="D64" s="139"/>
      <c r="E64" s="139"/>
      <c r="F64" s="127"/>
      <c r="G64" s="132" t="s">
        <v>84</v>
      </c>
      <c r="H64" s="132"/>
      <c r="I64" s="141">
        <f>I39+I62</f>
        <v>11837702401</v>
      </c>
      <c r="J64" s="141">
        <f>J39+J62</f>
        <v>11670915888</v>
      </c>
      <c r="K64" s="122"/>
      <c r="L64" s="99"/>
    </row>
    <row r="65" spans="1:12" ht="15">
      <c r="A65" s="150"/>
      <c r="B65" s="151"/>
      <c r="C65" s="151"/>
      <c r="D65" s="151"/>
      <c r="E65" s="151"/>
      <c r="F65" s="152"/>
      <c r="G65" s="151"/>
      <c r="H65" s="151"/>
      <c r="I65" s="151"/>
      <c r="J65" s="151"/>
      <c r="K65" s="153"/>
      <c r="L65" s="99"/>
    </row>
    <row r="66" spans="1:12" ht="15">
      <c r="A66" s="101"/>
      <c r="B66" s="126"/>
      <c r="C66" s="154"/>
      <c r="D66" s="155"/>
      <c r="E66" s="155"/>
      <c r="F66" s="127"/>
      <c r="G66" s="156"/>
      <c r="H66" s="154"/>
      <c r="I66" s="155"/>
      <c r="J66" s="155"/>
      <c r="K66" s="109"/>
      <c r="L66" s="99"/>
    </row>
    <row r="67" spans="1:17" ht="15">
      <c r="A67" s="99"/>
      <c r="B67" s="157" t="s">
        <v>63</v>
      </c>
      <c r="C67" s="157"/>
      <c r="D67" s="157"/>
      <c r="E67" s="157"/>
      <c r="F67" s="157"/>
      <c r="G67" s="157"/>
      <c r="H67" s="157"/>
      <c r="I67" s="157"/>
      <c r="J67" s="157"/>
      <c r="K67" s="99"/>
      <c r="L67" s="99"/>
      <c r="M67" s="99"/>
      <c r="N67" s="99"/>
      <c r="O67" s="99"/>
      <c r="P67" s="99"/>
      <c r="Q67" s="99"/>
    </row>
    <row r="68" spans="1:17" ht="15">
      <c r="A68" s="99"/>
      <c r="B68" s="126"/>
      <c r="C68" s="154"/>
      <c r="D68" s="155"/>
      <c r="E68" s="155"/>
      <c r="F68" s="109"/>
      <c r="G68" s="156"/>
      <c r="H68" s="158"/>
      <c r="I68" s="155"/>
      <c r="J68" s="155"/>
      <c r="K68" s="99"/>
      <c r="L68" s="99"/>
      <c r="M68" s="99"/>
      <c r="N68" s="99"/>
      <c r="O68" s="99"/>
      <c r="P68" s="99"/>
      <c r="Q68" s="99"/>
    </row>
    <row r="69" spans="1:17" ht="15">
      <c r="A69" s="99"/>
      <c r="B69" s="126"/>
      <c r="C69" s="159"/>
      <c r="D69" s="160"/>
      <c r="E69" s="155"/>
      <c r="F69" s="109"/>
      <c r="G69" s="161"/>
      <c r="H69" s="162"/>
      <c r="I69" s="155"/>
      <c r="J69" s="155"/>
      <c r="K69" s="99"/>
      <c r="L69" s="99"/>
      <c r="M69" s="99"/>
      <c r="N69" s="99"/>
      <c r="O69" s="99"/>
      <c r="P69" s="99"/>
      <c r="Q69" s="99"/>
    </row>
    <row r="70" spans="1:17" ht="15">
      <c r="A70" s="99"/>
      <c r="B70" s="163"/>
      <c r="C70" s="164" t="s">
        <v>85</v>
      </c>
      <c r="D70" s="164"/>
      <c r="E70" s="155"/>
      <c r="F70" s="155"/>
      <c r="G70" s="164" t="s">
        <v>86</v>
      </c>
      <c r="H70" s="164"/>
      <c r="I70" s="128"/>
      <c r="J70" s="155"/>
      <c r="K70" s="99"/>
      <c r="L70" s="99"/>
      <c r="M70" s="99"/>
      <c r="N70" s="99"/>
      <c r="O70" s="99"/>
      <c r="P70" s="99"/>
      <c r="Q70" s="99"/>
    </row>
    <row r="71" spans="1:17" ht="15">
      <c r="A71" s="99"/>
      <c r="B71" s="165"/>
      <c r="C71" s="166" t="s">
        <v>87</v>
      </c>
      <c r="D71" s="166"/>
      <c r="E71" s="167"/>
      <c r="F71" s="167"/>
      <c r="G71" s="166" t="s">
        <v>88</v>
      </c>
      <c r="H71" s="166"/>
      <c r="I71" s="128"/>
      <c r="J71" s="155"/>
      <c r="K71" s="99"/>
      <c r="L71" s="99"/>
      <c r="M71" s="99"/>
      <c r="N71" s="99"/>
      <c r="O71" s="99"/>
      <c r="P71" s="99"/>
      <c r="Q71" s="99"/>
    </row>
    <row r="72" spans="1:17" ht="15">
      <c r="A72" s="99"/>
      <c r="C72" s="109"/>
      <c r="D72" s="168"/>
      <c r="E72" s="109"/>
      <c r="F72" s="109"/>
      <c r="G72" s="166"/>
      <c r="H72" s="166"/>
      <c r="K72" s="99"/>
      <c r="L72" s="99"/>
      <c r="M72" s="99"/>
      <c r="N72" s="99"/>
      <c r="O72" s="99"/>
      <c r="P72" s="99"/>
      <c r="Q72" s="99"/>
    </row>
    <row r="73" spans="1:17" ht="15">
      <c r="A73" s="99"/>
      <c r="K73" s="99"/>
      <c r="L73" s="99"/>
      <c r="M73" s="99"/>
      <c r="N73" s="99"/>
      <c r="O73" s="99"/>
      <c r="P73" s="99"/>
      <c r="Q73" s="99"/>
    </row>
    <row r="74" spans="1:17" ht="15">
      <c r="A74" s="99"/>
      <c r="K74" s="99"/>
      <c r="L74" s="99"/>
      <c r="M74" s="99"/>
      <c r="N74" s="99"/>
      <c r="O74" s="99"/>
      <c r="P74" s="99"/>
      <c r="Q74" s="99"/>
    </row>
    <row r="75" spans="11:17" ht="15">
      <c r="K75" s="99"/>
      <c r="L75" s="99"/>
      <c r="M75" s="99"/>
      <c r="N75" s="99"/>
      <c r="O75" s="99"/>
      <c r="P75" s="99"/>
      <c r="Q75" s="99"/>
    </row>
    <row r="76" spans="11:17" ht="15">
      <c r="K76" s="99"/>
      <c r="L76" s="99"/>
      <c r="M76" s="99"/>
      <c r="N76" s="99"/>
      <c r="O76" s="99"/>
      <c r="P76" s="99"/>
      <c r="Q76" s="99"/>
    </row>
    <row r="77" spans="11:17" ht="15">
      <c r="K77" s="99"/>
      <c r="L77" s="99"/>
      <c r="M77" s="99"/>
      <c r="N77" s="99"/>
      <c r="O77" s="99"/>
      <c r="P77" s="99"/>
      <c r="Q77" s="99"/>
    </row>
    <row r="78" spans="11:17" ht="15">
      <c r="K78" s="99"/>
      <c r="L78" s="99"/>
      <c r="M78" s="99"/>
      <c r="N78" s="99"/>
      <c r="O78" s="99"/>
      <c r="P78" s="99"/>
      <c r="Q78" s="99"/>
    </row>
    <row r="79" spans="11:17" ht="15">
      <c r="K79" s="99"/>
      <c r="L79" s="99"/>
      <c r="M79" s="99"/>
      <c r="N79" s="99"/>
      <c r="O79" s="99"/>
      <c r="P79" s="99"/>
      <c r="Q79" s="99"/>
    </row>
  </sheetData>
  <sheetProtection/>
  <mergeCells count="73">
    <mergeCell ref="G64:H64"/>
    <mergeCell ref="B67:J67"/>
    <mergeCell ref="C70:D70"/>
    <mergeCell ref="G70:H70"/>
    <mergeCell ref="C71:D71"/>
    <mergeCell ref="G71:H72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2:I2"/>
    <mergeCell ref="C3:I3"/>
    <mergeCell ref="C4:I4"/>
    <mergeCell ref="C5:I5"/>
    <mergeCell ref="C6:J6"/>
    <mergeCell ref="A9:A10"/>
    <mergeCell ref="B9:C10"/>
    <mergeCell ref="F9:F10"/>
    <mergeCell ref="G9:H10"/>
  </mergeCells>
  <conditionalFormatting sqref="C46:D53">
    <cfRule type="expression" priority="1" dxfId="2">
      <formula>$E$42&lt;&gt;$J$64</formula>
    </cfRule>
    <cfRule type="expression" priority="2" dxfId="2">
      <formula>$D$42&lt;&gt;$I$64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susana</cp:lastModifiedBy>
  <cp:lastPrinted>2016-01-16T18:32:28Z</cp:lastPrinted>
  <dcterms:created xsi:type="dcterms:W3CDTF">2014-04-08T19:47:20Z</dcterms:created>
  <dcterms:modified xsi:type="dcterms:W3CDTF">2016-09-26T05:25:06Z</dcterms:modified>
  <cp:category/>
  <cp:version/>
  <cp:contentType/>
  <cp:contentStatus/>
</cp:coreProperties>
</file>