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4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<sst xmlns="http://schemas.openxmlformats.org/spreadsheetml/2006/main" count="698" uniqueCount="454">
  <si>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</si>
  <si>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</si>
  <si>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</si>
  <si>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</si>
  <si>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</si>
  <si>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</si>
  <si>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</si>
  <si>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</si>
  <si>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</si>
  <si>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</si>
  <si>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</si>
  <si>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</si>
  <si>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</si>
  <si>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</si>
  <si>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</si>
  <si>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</si>
  <si>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</si>
  <si>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</si>
  <si>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</si>
  <si>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</si>
  <si>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</si>
  <si>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</si>
  <si>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</si>
  <si>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</si>
  <si>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</si>
  <si>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</si>
  <si>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</si>
  <si>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</si>
  <si>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</si>
  <si>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</si>
  <si>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</si>
  <si>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</si>
  <si>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</si>
  <si>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</si>
  <si>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</si>
  <si>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</si>
  <si>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</si>
  <si>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</si>
  <si>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</si>
  <si>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</si>
  <si>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</si>
  <si>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</si>
  <si>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</si>
  <si>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</si>
  <si>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</si>
  <si>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</si>
  <si>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</si>
  <si>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</si>
  <si>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</si>
  <si>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</si>
  <si>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</si>
  <si>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</si>
  <si>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</si>
  <si>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</si>
  <si>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</si>
  <si>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</si>
  <si>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</si>
  <si>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</si>
  <si>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</si>
  <si>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</si>
  <si>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</si>
  <si>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</si>
  <si>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</si>
  <si>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</si>
  <si>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</si>
  <si>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</si>
  <si>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</si>
  <si>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</si>
  <si>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</si>
  <si>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</si>
  <si>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</si>
  <si>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</si>
  <si>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</si>
  <si>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</si>
  <si>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</si>
  <si>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</si>
  <si>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</si>
  <si>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</si>
  <si>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</si>
  <si>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</si>
  <si>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</si>
  <si>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</si>
  <si>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</si>
  <si>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</si>
  <si>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</si>
  <si>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</si>
  <si>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</si>
  <si>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</si>
  <si>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</si>
  <si>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</si>
  <si>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</si>
  <si>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</si>
  <si>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</si>
  <si>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</si>
  <si>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</si>
  <si>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</si>
  <si>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</si>
  <si>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</si>
  <si>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</si>
  <si>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</si>
  <si>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</si>
  <si>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</si>
  <si>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</si>
  <si>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</si>
  <si>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</si>
  <si>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</si>
  <si>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</si>
  <si>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</si>
  <si>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</si>
  <si>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</si>
  <si>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</si>
  <si>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</si>
  <si>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</si>
  <si>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</si>
  <si>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</si>
  <si>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</si>
  <si>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</si>
  <si>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</si>
  <si>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</si>
  <si>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</si>
  <si>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</si>
  <si>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</si>
  <si>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</si>
  <si>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</si>
  <si>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</si>
  <si>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</si>
  <si>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</si>
  <si>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</si>
  <si>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</si>
  <si>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</si>
  <si>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</si>
  <si>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</si>
  <si>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</si>
  <si>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</si>
  <si>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</si>
  <si>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</si>
  <si>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</si>
  <si>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</si>
  <si>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</si>
  <si>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</si>
  <si>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</si>
  <si>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</si>
  <si>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</si>
  <si>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</si>
  <si>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</si>
  <si>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</si>
  <si>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</si>
  <si>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</si>
  <si>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</si>
  <si>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</si>
  <si>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</si>
  <si>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</si>
  <si>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</si>
  <si>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</si>
  <si>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</si>
  <si>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</si>
  <si>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</si>
  <si>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</si>
  <si>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</si>
  <si>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</si>
  <si>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</si>
  <si>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</si>
  <si>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</si>
  <si>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</si>
  <si>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</si>
  <si>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</si>
  <si>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</si>
  <si>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</si>
  <si>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</si>
  <si>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</si>
  <si>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</si>
  <si>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</si>
  <si>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</si>
  <si>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</si>
  <si>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</si>
  <si>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</si>
  <si>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</si>
  <si>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</si>
  <si>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</si>
  <si>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</si>
  <si>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</si>
  <si>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</si>
  <si>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</si>
  <si>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</si>
  <si>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</si>
  <si>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</si>
  <si>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</si>
  <si>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</si>
  <si>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</si>
  <si>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</si>
  <si>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</si>
  <si>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</si>
  <si>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</si>
  <si>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</si>
  <si>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</si>
  <si>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</si>
  <si>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</si>
  <si>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</si>
  <si>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</si>
  <si>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</si>
  <si>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</si>
  <si>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</si>
  <si>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</si>
  <si>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</si>
  <si>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</si>
  <si>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</si>
  <si>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</si>
  <si>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</si>
  <si>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</si>
  <si>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</si>
  <si>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</si>
  <si>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</si>
  <si>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</si>
  <si>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</si>
  <si>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</si>
  <si>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</si>
  <si>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</si>
  <si>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</si>
  <si>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</si>
  <si>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</si>
  <si>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</si>
  <si>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</si>
  <si>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</si>
  <si>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</si>
  <si>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</si>
  <si>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</si>
  <si>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</si>
  <si>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</si>
  <si>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</si>
  <si>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</si>
  <si>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</si>
  <si>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</si>
  <si>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</si>
  <si>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</si>
  <si>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</si>
  <si>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</si>
  <si>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</si>
  <si>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</si>
  <si>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</si>
  <si>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</si>
  <si>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</si>
  <si>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</si>
  <si>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</si>
  <si>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</si>
  <si>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</si>
  <si>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</si>
  <si>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</si>
  <si>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</si>
  <si>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</si>
  <si>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</si>
  <si>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</si>
  <si>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</si>
  <si>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</si>
  <si>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</si>
  <si>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</si>
  <si>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</si>
  <si>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</si>
  <si>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</si>
  <si>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</si>
  <si>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</si>
  <si>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</si>
  <si>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</si>
  <si>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</si>
  <si>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</si>
  <si>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</si>
  <si>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</si>
  <si>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</si>
  <si>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</si>
  <si>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</si>
  <si>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</si>
  <si>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</si>
  <si>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</si>
  <si>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</si>
  <si>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</si>
  <si>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</si>
  <si>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</si>
  <si>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</si>
  <si>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</si>
  <si>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</si>
  <si>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</si>
  <si>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</si>
  <si>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</si>
  <si>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</si>
  <si>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</si>
  <si>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</si>
  <si>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</si>
  <si>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</si>
  <si>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</si>
  <si>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</si>
  <si>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</si>
  <si>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</si>
  <si>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</si>
  <si>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</si>
  <si>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</si>
  <si>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</si>
  <si>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</si>
  <si>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</si>
  <si>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</si>
  <si>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</si>
  <si>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</si>
  <si>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</si>
  <si>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</si>
  <si>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</si>
  <si>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</si>
  <si>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</si>
  <si>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</si>
  <si>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</si>
  <si>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</si>
  <si>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</si>
  <si>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</si>
  <si>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</si>
  <si>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</si>
  <si>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</si>
  <si>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</si>
  <si>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</si>
  <si>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</si>
  <si>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</si>
  <si>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</si>
  <si>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</si>
  <si>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</si>
  <si>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</si>
  <si>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</si>
  <si>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</si>
  <si>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</si>
  <si>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</si>
  <si>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</si>
  <si>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</si>
  <si>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</si>
  <si>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</si>
  <si>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</si>
  <si>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</si>
  <si>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</si>
  <si>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</si>
  <si>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</si>
  <si>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</si>
  <si>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</si>
  <si>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</si>
  <si>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</si>
  <si>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</si>
  <si>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</si>
  <si>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</si>
  <si>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</si>
  <si>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</si>
  <si>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</si>
  <si>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</si>
  <si>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</si>
  <si>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</si>
  <si>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</si>
  <si>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</si>
  <si>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</si>
  <si>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</si>
  <si>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</si>
  <si>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</si>
  <si>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</si>
  <si>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</si>
  <si>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</si>
  <si>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</si>
  <si>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</si>
  <si>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</si>
  <si>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</si>
  <si>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</si>
  <si>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</si>
  <si>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</si>
  <si>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</si>
  <si>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</si>
  <si>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</si>
  <si>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</si>
  <si>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</si>
  <si>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</si>
  <si>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</si>
  <si>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</si>
  <si>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</si>
  <si>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</si>
  <si>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</si>
  <si>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</si>
  <si>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</si>
  <si>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</si>
  <si>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</si>
  <si>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</si>
  <si>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</si>
  <si>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</si>
  <si>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</si>
  <si>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</si>
  <si>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</si>
  <si>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</si>
  <si>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</si>
  <si>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</si>
  <si>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</si>
  <si>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</si>
  <si>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</si>
  <si>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</si>
  <si>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</si>
  <si>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</si>
  <si>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</si>
  <si>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</si>
  <si>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</si>
  <si>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</si>
  <si>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</si>
  <si>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</si>
  <si>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</si>
  <si>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</si>
  <si>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</si>
  <si>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</si>
  <si>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</si>
  <si>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</si>
  <si>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</si>
  <si>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</si>
  <si>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</si>
  <si>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</si>
  <si>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</si>
  <si>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</si>
  <si>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</si>
  <si>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</si>
  <si>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</si>
  <si>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</si>
  <si>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</si>
  <si>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</si>
  <si>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</si>
  <si>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</si>
  <si>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</si>
  <si>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</si>
  <si>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</si>
  <si>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</si>
  <si>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</si>
  <si>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</si>
  <si>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</si>
  <si>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</si>
  <si>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</si>
  <si>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</si>
  <si>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</si>
  <si>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</si>
  <si>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</si>
  <si>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</si>
  <si>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</si>
  <si>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31 de diciembre de 2019 (e)</t>
  </si>
  <si>
    <t>2020 (d)</t>
  </si>
  <si>
    <t>Saldo al 31 de diciembre de 2019 (d)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</si>
  <si>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</si>
  <si>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</si>
  <si>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</si>
  <si>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</si>
  <si>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</si>
  <si>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</si>
  <si>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</si>
  <si>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</si>
  <si>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</si>
  <si>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</si>
  <si>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</si>
  <si>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</si>
  <si>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</si>
  <si>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</si>
  <si>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Del 01 de Enero al 31 de Diciembre del 2019 y del 01 de Enero  31 de Diciembre de 2020</t>
  </si>
  <si>
    <t>DEL 01 DE ENERO AL 31 DE DICIEMBRE DE 2020</t>
  </si>
  <si>
    <t>Director del Fondo de Ayuda, Asistencia y Reparación de Daño a las Victimas y Ofendidos.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</si>
</sst>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8" applyFont="1" applyBorder="1" applyAlignment="1">
      <alignment horizontal="center" vertical="center"/>
    </xf>
    <xf numFmtId="43" fontId="50" fillId="0" borderId="13" xfId="48" applyFont="1" applyBorder="1" applyAlignment="1">
      <alignment horizontal="right" vertical="center"/>
    </xf>
    <xf numFmtId="43" fontId="50" fillId="0" borderId="12" xfId="48" applyFont="1" applyBorder="1" applyAlignment="1">
      <alignment vertical="center"/>
    </xf>
    <xf numFmtId="43" fontId="50" fillId="0" borderId="12" xfId="48" applyFont="1" applyBorder="1" applyAlignment="1">
      <alignment horizontal="right" vertical="center"/>
    </xf>
    <xf numFmtId="43" fontId="50" fillId="33" borderId="13" xfId="48" applyFont="1" applyFill="1" applyBorder="1" applyAlignment="1">
      <alignment horizontal="right" vertical="center"/>
    </xf>
    <xf numFmtId="43" fontId="50" fillId="33" borderId="13" xfId="48" applyFont="1" applyFill="1" applyBorder="1" applyAlignment="1">
      <alignment horizontal="center" vertical="center"/>
    </xf>
    <xf numFmtId="43" fontId="50" fillId="0" borderId="13" xfId="48" applyFont="1" applyBorder="1" applyAlignment="1">
      <alignment horizontal="justify" vertical="center"/>
    </xf>
    <xf numFmtId="43" fontId="50" fillId="0" borderId="22" xfId="48" applyFont="1" applyBorder="1" applyAlignment="1">
      <alignment horizontal="right" vertical="center"/>
    </xf>
    <xf numFmtId="43" fontId="51" fillId="0" borderId="13" xfId="48" applyFont="1" applyBorder="1" applyAlignment="1">
      <alignment horizontal="right" vertical="center"/>
    </xf>
    <xf numFmtId="43" fontId="50" fillId="0" borderId="11" xfId="48" applyFont="1" applyBorder="1" applyAlignment="1">
      <alignment horizontal="right" vertical="center"/>
    </xf>
    <xf numFmtId="43" fontId="50" fillId="0" borderId="11" xfId="48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8" applyNumberFormat="1" applyFont="1" applyBorder="1" applyAlignment="1">
      <alignment horizontal="right" vertical="center"/>
    </xf>
    <xf numFmtId="168" fontId="50" fillId="0" borderId="28" xfId="48" applyNumberFormat="1" applyFont="1" applyBorder="1" applyAlignment="1">
      <alignment horizontal="right" vertical="center"/>
    </xf>
    <xf numFmtId="168" fontId="50" fillId="0" borderId="13" xfId="48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8" applyNumberFormat="1" applyFont="1" applyBorder="1" applyAlignment="1">
      <alignment vertical="center" wrapText="1"/>
    </xf>
    <xf numFmtId="168" fontId="51" fillId="0" borderId="13" xfId="48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B88" sqref="B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2" t="s">
        <v>120</v>
      </c>
      <c r="C2" s="173"/>
      <c r="D2" s="173"/>
      <c r="E2" s="173"/>
      <c r="F2" s="173"/>
      <c r="G2" s="174"/>
    </row>
    <row r="3" spans="2:7" ht="12.75">
      <c r="B3" s="175" t="s">
        <v>0</v>
      </c>
      <c r="C3" s="176"/>
      <c r="D3" s="176"/>
      <c r="E3" s="176"/>
      <c r="F3" s="176"/>
      <c r="G3" s="177"/>
    </row>
    <row r="4" spans="2:7" ht="12.75">
      <c r="B4" s="175" t="s">
        <v>451</v>
      </c>
      <c r="C4" s="176"/>
      <c r="D4" s="176"/>
      <c r="E4" s="176"/>
      <c r="F4" s="176"/>
      <c r="G4" s="177"/>
    </row>
    <row r="5" spans="2:7" ht="13.5" thickBot="1">
      <c r="B5" s="178" t="s">
        <v>1</v>
      </c>
      <c r="C5" s="179"/>
      <c r="D5" s="179"/>
      <c r="E5" s="179"/>
      <c r="F5" s="179"/>
      <c r="G5" s="180"/>
    </row>
    <row r="6" spans="2:7" ht="26.25" thickBot="1">
      <c r="B6" s="3" t="s">
        <v>2</v>
      </c>
      <c r="C6" s="4">
        <v>2020</v>
      </c>
      <c r="D6" s="4" t="s">
        <v>434</v>
      </c>
      <c r="E6" s="5" t="s">
        <v>2</v>
      </c>
      <c r="F6" s="4" t="s">
        <v>435</v>
      </c>
      <c r="G6" s="4" t="s">
        <v>434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309942</v>
      </c>
      <c r="D9" s="9">
        <f>D10+D11+D12+D13+D14+D15+D16</f>
        <v>205412.86</v>
      </c>
      <c r="E9" s="11" t="s">
        <v>8</v>
      </c>
      <c r="F9" s="9">
        <f>F10+F11+F12+F13+F14+F15+F16+F17+F18</f>
        <v>57595.49</v>
      </c>
      <c r="G9" s="9">
        <f>G10+G11+G12+G13+G14+G15+G16+G17+G18</f>
        <v>48837.47</v>
      </c>
      <c r="H9" s="55"/>
    </row>
    <row r="10" spans="2:7" ht="12.75">
      <c r="B10" s="12" t="s">
        <v>9</v>
      </c>
      <c r="C10" s="9">
        <v>309942</v>
      </c>
      <c r="D10" s="9">
        <v>205412.86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11539.02</v>
      </c>
      <c r="G11" s="9">
        <v>11540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45212</v>
      </c>
      <c r="G16" s="9">
        <v>36453.47</v>
      </c>
    </row>
    <row r="17" spans="2:7" ht="12.75">
      <c r="B17" s="10" t="s">
        <v>23</v>
      </c>
      <c r="C17" s="9">
        <f>C19+C20</f>
        <v>29676.989999999998</v>
      </c>
      <c r="D17" s="9">
        <f>SUM(D18:D24)</f>
        <v>23312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14995</v>
      </c>
      <c r="D20" s="9">
        <v>8630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339618.99</v>
      </c>
      <c r="D47" s="9">
        <f>D9+D17+D25+D31+D37+D38+D41</f>
        <v>228724.86</v>
      </c>
      <c r="E47" s="8" t="s">
        <v>82</v>
      </c>
      <c r="F47" s="9">
        <f>F9+F19+F23+F26+F27+F31+F38+F42</f>
        <v>57595.49</v>
      </c>
      <c r="G47" s="9">
        <f>G9+G19+G23+G26+G27+G31+G38+G42</f>
        <v>48837.47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57595.49</v>
      </c>
      <c r="G59" s="9">
        <f>G47+G57</f>
        <v>48837.47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4963776.91</v>
      </c>
      <c r="D62" s="9">
        <f>D47+D60</f>
        <v>4852883.32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4906182</v>
      </c>
      <c r="G68" s="9">
        <f>SUM(G69:G73)</f>
        <v>4804045.97</v>
      </c>
    </row>
    <row r="69" spans="2:7" ht="12.75">
      <c r="B69" s="10"/>
      <c r="C69" s="9"/>
      <c r="D69" s="9"/>
      <c r="E69" s="11" t="s">
        <v>110</v>
      </c>
      <c r="F69" s="9">
        <v>102136</v>
      </c>
      <c r="G69" s="9">
        <v>19996</v>
      </c>
    </row>
    <row r="70" spans="2:7" ht="12.75">
      <c r="B70" s="10"/>
      <c r="C70" s="9"/>
      <c r="D70" s="9"/>
      <c r="E70" s="11" t="s">
        <v>111</v>
      </c>
      <c r="F70" s="9">
        <v>194287</v>
      </c>
      <c r="G70" s="9">
        <v>174291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4906182</v>
      </c>
      <c r="G79" s="9">
        <f>G63+G68+G75</f>
        <v>4804045.97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4963777.49</v>
      </c>
      <c r="G81" s="9">
        <f>G59+G79</f>
        <v>4852883.4399999995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122</v>
      </c>
      <c r="E87" s="2" t="s">
        <v>123</v>
      </c>
    </row>
    <row r="88" spans="2:5" ht="13.5">
      <c r="B88" s="171" t="s">
        <v>453</v>
      </c>
      <c r="E88" s="2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1" t="s">
        <v>120</v>
      </c>
      <c r="C2" s="182"/>
      <c r="D2" s="182"/>
      <c r="E2" s="182"/>
      <c r="F2" s="182"/>
      <c r="G2" s="182"/>
      <c r="H2" s="182"/>
      <c r="I2" s="183"/>
    </row>
    <row r="3" spans="2:9" ht="13.5" thickBot="1">
      <c r="B3" s="184" t="s">
        <v>125</v>
      </c>
      <c r="C3" s="185"/>
      <c r="D3" s="185"/>
      <c r="E3" s="185"/>
      <c r="F3" s="185"/>
      <c r="G3" s="185"/>
      <c r="H3" s="185"/>
      <c r="I3" s="186"/>
    </row>
    <row r="4" spans="2:9" ht="13.5" thickBot="1">
      <c r="B4" s="184" t="s">
        <v>451</v>
      </c>
      <c r="C4" s="185"/>
      <c r="D4" s="185"/>
      <c r="E4" s="185"/>
      <c r="F4" s="185"/>
      <c r="G4" s="185"/>
      <c r="H4" s="185"/>
      <c r="I4" s="186"/>
    </row>
    <row r="5" spans="2:9" ht="13.5" thickBot="1">
      <c r="B5" s="184" t="s">
        <v>1</v>
      </c>
      <c r="C5" s="185"/>
      <c r="D5" s="185"/>
      <c r="E5" s="185"/>
      <c r="F5" s="185"/>
      <c r="G5" s="185"/>
      <c r="H5" s="185"/>
      <c r="I5" s="186"/>
    </row>
    <row r="6" spans="2:9" ht="76.5">
      <c r="B6" s="153" t="s">
        <v>126</v>
      </c>
      <c r="C6" s="153" t="s">
        <v>436</v>
      </c>
      <c r="D6" s="153" t="s">
        <v>127</v>
      </c>
      <c r="E6" s="153" t="s">
        <v>128</v>
      </c>
      <c r="F6" s="153" t="s">
        <v>129</v>
      </c>
      <c r="G6" s="153" t="s">
        <v>130</v>
      </c>
      <c r="H6" s="153" t="s">
        <v>131</v>
      </c>
      <c r="I6" s="153" t="s">
        <v>132</v>
      </c>
    </row>
    <row r="7" spans="2:9" ht="13.5" thickBot="1">
      <c r="B7" s="154" t="s">
        <v>133</v>
      </c>
      <c r="C7" s="154" t="s">
        <v>134</v>
      </c>
      <c r="D7" s="154" t="s">
        <v>135</v>
      </c>
      <c r="E7" s="154" t="s">
        <v>136</v>
      </c>
      <c r="F7" s="154" t="s">
        <v>137</v>
      </c>
      <c r="G7" s="154" t="s">
        <v>138</v>
      </c>
      <c r="H7" s="154" t="s">
        <v>139</v>
      </c>
      <c r="I7" s="154" t="s">
        <v>140</v>
      </c>
    </row>
    <row r="8" spans="2:9" ht="12.75" customHeight="1">
      <c r="B8" s="23" t="s">
        <v>141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142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143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144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145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146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147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148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149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150</v>
      </c>
      <c r="C17" s="24">
        <v>48837</v>
      </c>
      <c r="D17" s="27">
        <v>0</v>
      </c>
      <c r="E17" s="27">
        <v>0</v>
      </c>
      <c r="F17" s="27">
        <v>0</v>
      </c>
      <c r="G17" s="149">
        <v>57595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151</v>
      </c>
      <c r="C19" s="24">
        <f>C8+C17</f>
        <v>48837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57595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152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153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154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155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156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158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159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7" t="s">
        <v>160</v>
      </c>
      <c r="C31" s="187"/>
      <c r="D31" s="187"/>
      <c r="E31" s="187"/>
      <c r="F31" s="187"/>
      <c r="G31" s="187"/>
      <c r="H31" s="187"/>
      <c r="I31" s="187"/>
    </row>
    <row r="32" spans="2:9" ht="12.75">
      <c r="B32" s="34" t="s">
        <v>161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88" t="s">
        <v>162</v>
      </c>
      <c r="C34" s="188" t="s">
        <v>163</v>
      </c>
      <c r="D34" s="188" t="s">
        <v>164</v>
      </c>
      <c r="E34" s="155" t="s">
        <v>165</v>
      </c>
      <c r="F34" s="188" t="s">
        <v>166</v>
      </c>
      <c r="G34" s="155" t="s">
        <v>167</v>
      </c>
      <c r="H34" s="35"/>
      <c r="I34" s="35"/>
    </row>
    <row r="35" spans="2:9" ht="15.75" customHeight="1" thickBot="1">
      <c r="B35" s="189"/>
      <c r="C35" s="189"/>
      <c r="D35" s="189"/>
      <c r="E35" s="156" t="s">
        <v>168</v>
      </c>
      <c r="F35" s="189"/>
      <c r="G35" s="156" t="s">
        <v>169</v>
      </c>
      <c r="H35" s="35"/>
      <c r="I35" s="35"/>
    </row>
    <row r="36" spans="2:9" ht="12.75">
      <c r="B36" s="38" t="s">
        <v>170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171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172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173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123</v>
      </c>
    </row>
    <row r="44" spans="2:5" ht="25.5">
      <c r="B44" s="171" t="s">
        <v>453</v>
      </c>
      <c r="C44" s="2"/>
      <c r="D44" s="2"/>
      <c r="E44" s="2" t="s">
        <v>124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C27" sqref="C27:E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1" t="s">
        <v>120</v>
      </c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2:12" ht="15.75" thickBot="1">
      <c r="B3" s="184" t="s">
        <v>407</v>
      </c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2:12" ht="15.75" thickBot="1">
      <c r="B4" s="184" t="s">
        <v>452</v>
      </c>
      <c r="C4" s="185"/>
      <c r="D4" s="185"/>
      <c r="E4" s="185"/>
      <c r="F4" s="185"/>
      <c r="G4" s="185"/>
      <c r="H4" s="185"/>
      <c r="I4" s="185"/>
      <c r="J4" s="185"/>
      <c r="K4" s="185"/>
      <c r="L4" s="186"/>
    </row>
    <row r="5" spans="2:12" ht="15.75" thickBot="1">
      <c r="B5" s="184" t="s">
        <v>1</v>
      </c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2:12" ht="102">
      <c r="B6" s="157" t="s">
        <v>408</v>
      </c>
      <c r="C6" s="158" t="s">
        <v>409</v>
      </c>
      <c r="D6" s="158" t="s">
        <v>410</v>
      </c>
      <c r="E6" s="158" t="s">
        <v>411</v>
      </c>
      <c r="F6" s="158" t="s">
        <v>412</v>
      </c>
      <c r="G6" s="158" t="s">
        <v>413</v>
      </c>
      <c r="H6" s="158" t="s">
        <v>414</v>
      </c>
      <c r="I6" s="158" t="s">
        <v>415</v>
      </c>
      <c r="J6" s="158" t="s">
        <v>416</v>
      </c>
      <c r="K6" s="158" t="s">
        <v>417</v>
      </c>
      <c r="L6" s="158" t="s">
        <v>418</v>
      </c>
    </row>
    <row r="7" spans="2:12" ht="15.75" thickBot="1">
      <c r="B7" s="154" t="s">
        <v>133</v>
      </c>
      <c r="C7" s="154" t="s">
        <v>134</v>
      </c>
      <c r="D7" s="154" t="s">
        <v>135</v>
      </c>
      <c r="E7" s="154" t="s">
        <v>136</v>
      </c>
      <c r="F7" s="154" t="s">
        <v>137</v>
      </c>
      <c r="G7" s="154" t="s">
        <v>419</v>
      </c>
      <c r="H7" s="154" t="s">
        <v>139</v>
      </c>
      <c r="I7" s="154" t="s">
        <v>140</v>
      </c>
      <c r="J7" s="154" t="s">
        <v>420</v>
      </c>
      <c r="K7" s="154" t="s">
        <v>421</v>
      </c>
      <c r="L7" s="154" t="s">
        <v>422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423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424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425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426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427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428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429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430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431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432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433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0" t="s">
        <v>122</v>
      </c>
      <c r="E26" s="170"/>
      <c r="F26" s="170"/>
      <c r="G26" s="170"/>
      <c r="H26" s="170" t="s">
        <v>123</v>
      </c>
    </row>
    <row r="27" spans="3:9" ht="38.25" customHeight="1">
      <c r="C27" s="196" t="s">
        <v>453</v>
      </c>
      <c r="D27" s="196"/>
      <c r="E27" s="196"/>
      <c r="F27" s="170"/>
      <c r="G27" s="197" t="s">
        <v>124</v>
      </c>
      <c r="H27" s="197"/>
      <c r="I27" s="197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2" t="s">
        <v>120</v>
      </c>
      <c r="C2" s="173"/>
      <c r="D2" s="173"/>
      <c r="E2" s="174"/>
    </row>
    <row r="3" spans="2:5" ht="12.75">
      <c r="B3" s="205" t="s">
        <v>174</v>
      </c>
      <c r="C3" s="206"/>
      <c r="D3" s="206"/>
      <c r="E3" s="207"/>
    </row>
    <row r="4" spans="2:5" ht="12.75">
      <c r="B4" s="205" t="s">
        <v>452</v>
      </c>
      <c r="C4" s="206"/>
      <c r="D4" s="206"/>
      <c r="E4" s="207"/>
    </row>
    <row r="5" spans="2:5" ht="13.5" thickBot="1">
      <c r="B5" s="208" t="s">
        <v>1</v>
      </c>
      <c r="C5" s="209"/>
      <c r="D5" s="209"/>
      <c r="E5" s="210"/>
    </row>
    <row r="6" spans="2:5" ht="13.5" thickBot="1">
      <c r="B6" s="41"/>
      <c r="C6" s="41"/>
      <c r="D6" s="41"/>
      <c r="E6" s="41"/>
    </row>
    <row r="7" spans="2:5" ht="12.75">
      <c r="B7" s="211" t="s">
        <v>2</v>
      </c>
      <c r="C7" s="159" t="s">
        <v>175</v>
      </c>
      <c r="D7" s="213" t="s">
        <v>176</v>
      </c>
      <c r="E7" s="159" t="s">
        <v>177</v>
      </c>
    </row>
    <row r="8" spans="2:5" ht="13.5" thickBot="1">
      <c r="B8" s="212"/>
      <c r="C8" s="160" t="s">
        <v>178</v>
      </c>
      <c r="D8" s="214"/>
      <c r="E8" s="160" t="s">
        <v>179</v>
      </c>
    </row>
    <row r="9" spans="2:5" ht="12.75">
      <c r="B9" s="42" t="s">
        <v>180</v>
      </c>
      <c r="C9" s="43">
        <f>SUM(C10:C12)</f>
        <v>3998715.23</v>
      </c>
      <c r="D9" s="43">
        <f>SUM(D10:D12)</f>
        <v>4002551</v>
      </c>
      <c r="E9" s="43">
        <f>SUM(E10:E12)</f>
        <v>4002551</v>
      </c>
    </row>
    <row r="10" spans="2:5" ht="12.75">
      <c r="B10" s="44" t="s">
        <v>181</v>
      </c>
      <c r="C10" s="45">
        <v>3998715.23</v>
      </c>
      <c r="D10" s="45">
        <v>4002551</v>
      </c>
      <c r="E10" s="45">
        <f>D10</f>
        <v>4002551</v>
      </c>
    </row>
    <row r="11" spans="2:5" ht="12.75">
      <c r="B11" s="44" t="s">
        <v>182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183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184</v>
      </c>
      <c r="C14" s="43">
        <f>SUM(C15:C15)</f>
        <v>3998715.23</v>
      </c>
      <c r="D14" s="43">
        <f>SUM(D15:D15)</f>
        <v>3900415.57</v>
      </c>
      <c r="E14" s="43">
        <f>SUM(E15:E15)</f>
        <v>3900415.57</v>
      </c>
    </row>
    <row r="15" spans="2:5" ht="12.75">
      <c r="B15" s="44" t="s">
        <v>185</v>
      </c>
      <c r="C15" s="45">
        <v>3998715.23</v>
      </c>
      <c r="D15" s="45">
        <v>3900415.57</v>
      </c>
      <c r="E15" s="45">
        <f>D15</f>
        <v>3900415.57</v>
      </c>
    </row>
    <row r="16" ht="12.75">
      <c r="B16" s="44" t="s">
        <v>186</v>
      </c>
    </row>
    <row r="17" spans="2:5" ht="12.75">
      <c r="B17" s="46"/>
      <c r="C17" s="45"/>
      <c r="D17" s="45"/>
      <c r="E17" s="45"/>
    </row>
    <row r="18" spans="2:5" ht="12.75">
      <c r="B18" s="42" t="s">
        <v>187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188</v>
      </c>
      <c r="C19" s="47"/>
      <c r="D19" s="45"/>
      <c r="E19" s="45"/>
    </row>
    <row r="20" spans="2:5" ht="12.75">
      <c r="B20" s="44" t="s">
        <v>189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190</v>
      </c>
      <c r="C22" s="43">
        <f>C9-C14+C18</f>
        <v>0</v>
      </c>
      <c r="D22" s="42">
        <f>D9-D14+D18</f>
        <v>102135.43000000017</v>
      </c>
      <c r="E22" s="42">
        <f>E9-E14+E18</f>
        <v>102135.43000000017</v>
      </c>
    </row>
    <row r="23" spans="2:5" ht="12.75">
      <c r="B23" s="42"/>
      <c r="C23" s="45"/>
      <c r="D23" s="46"/>
      <c r="E23" s="46"/>
    </row>
    <row r="24" spans="2:5" ht="12.75">
      <c r="B24" s="42" t="s">
        <v>191</v>
      </c>
      <c r="C24" s="43">
        <f>C22-C12</f>
        <v>0</v>
      </c>
      <c r="D24" s="42">
        <f>D22-D12</f>
        <v>102135.43000000017</v>
      </c>
      <c r="E24" s="42">
        <f>E22-E12</f>
        <v>102135.43000000017</v>
      </c>
    </row>
    <row r="25" spans="2:5" ht="12.75">
      <c r="B25" s="42"/>
      <c r="C25" s="45"/>
      <c r="D25" s="46"/>
      <c r="E25" s="46"/>
    </row>
    <row r="26" spans="2:5" ht="25.5">
      <c r="B26" s="42" t="s">
        <v>192</v>
      </c>
      <c r="C26" s="43">
        <f>C24-C18</f>
        <v>0</v>
      </c>
      <c r="D26" s="43">
        <f>D24-D18</f>
        <v>102135.43000000017</v>
      </c>
      <c r="E26" s="43">
        <f>E24-E18</f>
        <v>102135.43000000017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198"/>
      <c r="C28" s="198"/>
      <c r="D28" s="198"/>
      <c r="E28" s="198"/>
    </row>
    <row r="29" spans="2:5" ht="13.5" thickBot="1">
      <c r="B29" s="50" t="s">
        <v>193</v>
      </c>
      <c r="C29" s="51" t="s">
        <v>194</v>
      </c>
      <c r="D29" s="51" t="s">
        <v>176</v>
      </c>
      <c r="E29" s="51" t="s">
        <v>195</v>
      </c>
    </row>
    <row r="30" spans="2:5" ht="12.75">
      <c r="B30" s="52"/>
      <c r="C30" s="45"/>
      <c r="D30" s="45"/>
      <c r="E30" s="45"/>
    </row>
    <row r="31" spans="2:5" ht="12.75">
      <c r="B31" s="42" t="s">
        <v>196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197</v>
      </c>
      <c r="C32" s="45"/>
      <c r="D32" s="46"/>
      <c r="E32" s="46"/>
    </row>
    <row r="33" spans="2:5" ht="12.75">
      <c r="B33" s="44" t="s">
        <v>198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199</v>
      </c>
      <c r="C35" s="43">
        <f>C26-C31</f>
        <v>0</v>
      </c>
      <c r="D35" s="43">
        <f>D26-D31</f>
        <v>102135.43000000017</v>
      </c>
      <c r="E35" s="43">
        <f>E26-E31</f>
        <v>102135.43000000017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199" t="s">
        <v>193</v>
      </c>
      <c r="C38" s="201" t="s">
        <v>200</v>
      </c>
      <c r="D38" s="203" t="s">
        <v>176</v>
      </c>
      <c r="E38" s="56" t="s">
        <v>177</v>
      </c>
    </row>
    <row r="39" spans="2:5" ht="13.5" thickBot="1">
      <c r="B39" s="200"/>
      <c r="C39" s="202"/>
      <c r="D39" s="204"/>
      <c r="E39" s="57" t="s">
        <v>195</v>
      </c>
    </row>
    <row r="40" spans="2:5" ht="12.75">
      <c r="B40" s="58"/>
      <c r="C40" s="59"/>
      <c r="D40" s="59"/>
      <c r="E40" s="59"/>
    </row>
    <row r="41" spans="2:5" ht="12.75">
      <c r="B41" s="60" t="s">
        <v>201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202</v>
      </c>
      <c r="C42" s="59"/>
      <c r="D42" s="63"/>
      <c r="E42" s="63"/>
    </row>
    <row r="43" spans="2:5" ht="12.75">
      <c r="B43" s="62" t="s">
        <v>203</v>
      </c>
      <c r="C43" s="59"/>
      <c r="D43" s="63"/>
      <c r="E43" s="63"/>
    </row>
    <row r="44" spans="2:5" ht="12.75">
      <c r="B44" s="60" t="s">
        <v>204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205</v>
      </c>
      <c r="C45" s="59"/>
      <c r="D45" s="63"/>
      <c r="E45" s="63"/>
    </row>
    <row r="46" spans="2:5" ht="12.75">
      <c r="B46" s="62" t="s">
        <v>206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207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5" ht="12.75">
      <c r="B51" s="199" t="s">
        <v>193</v>
      </c>
      <c r="C51" s="56" t="s">
        <v>175</v>
      </c>
      <c r="D51" s="203" t="s">
        <v>176</v>
      </c>
      <c r="E51" s="56" t="s">
        <v>177</v>
      </c>
    </row>
    <row r="52" spans="2:5" ht="13.5" thickBot="1">
      <c r="B52" s="200"/>
      <c r="C52" s="57" t="s">
        <v>194</v>
      </c>
      <c r="D52" s="204"/>
      <c r="E52" s="57" t="s">
        <v>195</v>
      </c>
    </row>
    <row r="53" spans="2:5" ht="12.75">
      <c r="B53" s="58"/>
      <c r="C53" s="59"/>
      <c r="D53" s="59"/>
      <c r="E53" s="59"/>
    </row>
    <row r="54" spans="2:5" ht="12.75">
      <c r="B54" s="63" t="s">
        <v>208</v>
      </c>
      <c r="C54" s="59">
        <v>3998715</v>
      </c>
      <c r="D54" s="63">
        <f>D10</f>
        <v>4002551</v>
      </c>
      <c r="E54" s="63">
        <f>D54</f>
        <v>4002551</v>
      </c>
    </row>
    <row r="55" spans="2:5" ht="12.75">
      <c r="B55" s="63"/>
      <c r="C55" s="59"/>
      <c r="D55" s="63">
        <v>0</v>
      </c>
      <c r="E55" s="63"/>
    </row>
    <row r="56" spans="2:5" ht="12.75">
      <c r="B56" s="66" t="s">
        <v>209</v>
      </c>
      <c r="C56" s="59">
        <f>C42-C45</f>
        <v>0</v>
      </c>
      <c r="D56" s="63">
        <f>D42-D45</f>
        <v>0</v>
      </c>
      <c r="E56" s="63">
        <f>E42-E45</f>
        <v>0</v>
      </c>
    </row>
    <row r="57" spans="2:5" ht="12.75">
      <c r="B57" s="62" t="s">
        <v>202</v>
      </c>
      <c r="C57" s="59">
        <f>C42</f>
        <v>0</v>
      </c>
      <c r="D57" s="63">
        <v>0</v>
      </c>
      <c r="E57" s="63">
        <f>E42</f>
        <v>0</v>
      </c>
    </row>
    <row r="58" spans="2:5" ht="12.75">
      <c r="B58" s="62" t="s">
        <v>205</v>
      </c>
      <c r="C58" s="59">
        <v>0</v>
      </c>
      <c r="D58" s="63">
        <f>D45</f>
        <v>0</v>
      </c>
      <c r="E58" s="63">
        <f>E45</f>
        <v>0</v>
      </c>
    </row>
    <row r="59" spans="2:5" ht="12.75">
      <c r="B59" s="67"/>
      <c r="C59" s="59"/>
      <c r="D59" s="63"/>
      <c r="E59" s="63"/>
    </row>
    <row r="60" spans="2:5" ht="12.75">
      <c r="B60" s="67" t="s">
        <v>185</v>
      </c>
      <c r="C60" s="59">
        <f>C54</f>
        <v>3998715</v>
      </c>
      <c r="D60" s="59">
        <f>D15</f>
        <v>3900415.57</v>
      </c>
      <c r="E60" s="59">
        <f>D60</f>
        <v>3900415.57</v>
      </c>
    </row>
    <row r="61" spans="2:5" ht="12.75">
      <c r="B61" s="67"/>
      <c r="C61" s="59"/>
      <c r="D61" s="59"/>
      <c r="E61" s="59"/>
    </row>
    <row r="62" spans="2:5" ht="12.75">
      <c r="B62" s="67" t="s">
        <v>188</v>
      </c>
      <c r="C62" s="68"/>
      <c r="D62" s="59">
        <f>D19</f>
        <v>0</v>
      </c>
      <c r="E62" s="59">
        <f>E19</f>
        <v>0</v>
      </c>
    </row>
    <row r="63" spans="2:5" ht="12.75">
      <c r="B63" s="67"/>
      <c r="C63" s="59"/>
      <c r="D63" s="59"/>
      <c r="E63" s="59"/>
    </row>
    <row r="64" spans="2:5" ht="12.75">
      <c r="B64" s="69" t="s">
        <v>210</v>
      </c>
      <c r="C64" s="61">
        <v>0</v>
      </c>
      <c r="D64" s="60">
        <f>(D54+D56-D60+D62)</f>
        <v>102135.43000000017</v>
      </c>
      <c r="E64" s="60">
        <f>(E54+E56-E60+E62)</f>
        <v>102135.43000000017</v>
      </c>
    </row>
    <row r="65" spans="2:5" ht="12.75">
      <c r="B65" s="69"/>
      <c r="C65" s="61"/>
      <c r="D65" s="60"/>
      <c r="E65" s="60"/>
    </row>
    <row r="66" spans="2:5" ht="25.5">
      <c r="B66" s="70" t="s">
        <v>211</v>
      </c>
      <c r="C66" s="61">
        <f>C64-C56</f>
        <v>0</v>
      </c>
      <c r="D66" s="60">
        <f>D64-D56</f>
        <v>102135.43000000017</v>
      </c>
      <c r="E66" s="60">
        <f>E64-E56</f>
        <v>102135.43000000017</v>
      </c>
    </row>
    <row r="67" spans="2:5" ht="13.5" thickBot="1">
      <c r="B67" s="64"/>
      <c r="C67" s="65"/>
      <c r="D67" s="64"/>
      <c r="E67" s="64"/>
    </row>
    <row r="68" spans="2:5" ht="34.5" customHeight="1" thickBot="1">
      <c r="B68" s="55"/>
      <c r="C68" s="55"/>
      <c r="D68" s="55"/>
      <c r="E68" s="55"/>
    </row>
    <row r="69" spans="2:5" ht="12.75">
      <c r="B69" s="190" t="s">
        <v>193</v>
      </c>
      <c r="C69" s="192" t="s">
        <v>200</v>
      </c>
      <c r="D69" s="194" t="s">
        <v>176</v>
      </c>
      <c r="E69" s="161" t="s">
        <v>177</v>
      </c>
    </row>
    <row r="70" spans="2:5" ht="13.5" thickBot="1">
      <c r="B70" s="191"/>
      <c r="C70" s="193"/>
      <c r="D70" s="195"/>
      <c r="E70" s="162" t="s">
        <v>195</v>
      </c>
    </row>
    <row r="71" spans="2:5" ht="12.75">
      <c r="B71" s="58"/>
      <c r="C71" s="59"/>
      <c r="D71" s="59"/>
      <c r="E71" s="59"/>
    </row>
    <row r="72" spans="2:5" ht="12.75">
      <c r="B72" s="63" t="s">
        <v>182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212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203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206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213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189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214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215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2" t="s">
        <v>122</v>
      </c>
      <c r="C89" s="196" t="s">
        <v>123</v>
      </c>
      <c r="D89" s="196"/>
    </row>
    <row r="90" spans="2:4" ht="13.5">
      <c r="B90" s="171" t="s">
        <v>453</v>
      </c>
      <c r="C90" s="197" t="s">
        <v>216</v>
      </c>
      <c r="D90" s="197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82" sqref="B82:E8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3.851562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2" t="s">
        <v>120</v>
      </c>
      <c r="C2" s="173"/>
      <c r="D2" s="173"/>
      <c r="E2" s="173"/>
      <c r="F2" s="173"/>
      <c r="G2" s="173"/>
      <c r="H2" s="174"/>
    </row>
    <row r="3" spans="2:8" ht="12.75">
      <c r="B3" s="205" t="s">
        <v>340</v>
      </c>
      <c r="C3" s="206"/>
      <c r="D3" s="206"/>
      <c r="E3" s="206"/>
      <c r="F3" s="206"/>
      <c r="G3" s="206"/>
      <c r="H3" s="207"/>
    </row>
    <row r="4" spans="2:8" ht="12.75">
      <c r="B4" s="205" t="s">
        <v>452</v>
      </c>
      <c r="C4" s="206"/>
      <c r="D4" s="206"/>
      <c r="E4" s="206"/>
      <c r="F4" s="206"/>
      <c r="G4" s="206"/>
      <c r="H4" s="207"/>
    </row>
    <row r="5" spans="2:8" ht="13.5" thickBot="1">
      <c r="B5" s="208" t="s">
        <v>1</v>
      </c>
      <c r="C5" s="209"/>
      <c r="D5" s="209"/>
      <c r="E5" s="209"/>
      <c r="F5" s="209"/>
      <c r="G5" s="209"/>
      <c r="H5" s="210"/>
    </row>
    <row r="6" spans="2:8" ht="13.5" thickBot="1">
      <c r="B6" s="163"/>
      <c r="C6" s="217" t="s">
        <v>341</v>
      </c>
      <c r="D6" s="218"/>
      <c r="E6" s="218"/>
      <c r="F6" s="218"/>
      <c r="G6" s="219"/>
      <c r="H6" s="215" t="s">
        <v>342</v>
      </c>
    </row>
    <row r="7" spans="2:8" ht="12.75">
      <c r="B7" s="164" t="s">
        <v>193</v>
      </c>
      <c r="C7" s="215" t="s">
        <v>343</v>
      </c>
      <c r="D7" s="213" t="s">
        <v>300</v>
      </c>
      <c r="E7" s="215" t="s">
        <v>301</v>
      </c>
      <c r="F7" s="215" t="s">
        <v>176</v>
      </c>
      <c r="G7" s="215" t="s">
        <v>344</v>
      </c>
      <c r="H7" s="220"/>
    </row>
    <row r="8" spans="2:8" ht="13.5" thickBot="1">
      <c r="B8" s="165" t="s">
        <v>133</v>
      </c>
      <c r="C8" s="216"/>
      <c r="D8" s="214"/>
      <c r="E8" s="216"/>
      <c r="F8" s="216"/>
      <c r="G8" s="216"/>
      <c r="H8" s="216"/>
    </row>
    <row r="9" spans="2:8" ht="12.75">
      <c r="B9" s="60" t="s">
        <v>345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346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347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348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349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350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351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352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353</v>
      </c>
      <c r="C17" s="151">
        <f aca="true" t="shared" si="1" ref="C17:H17">SUM(C18:C28)</f>
        <v>3998715.23</v>
      </c>
      <c r="D17" s="151">
        <f t="shared" si="1"/>
        <v>0</v>
      </c>
      <c r="E17" s="151">
        <f t="shared" si="1"/>
        <v>3998715.23</v>
      </c>
      <c r="F17" s="151">
        <f t="shared" si="1"/>
        <v>3900415.57</v>
      </c>
      <c r="G17" s="151">
        <f t="shared" si="1"/>
        <v>3900415.57</v>
      </c>
      <c r="H17" s="151">
        <f t="shared" si="1"/>
        <v>-98299.66000000015</v>
      </c>
    </row>
    <row r="18" spans="2:8" ht="12.75">
      <c r="B18" s="113" t="s">
        <v>354</v>
      </c>
      <c r="C18" s="150">
        <v>3998715.23</v>
      </c>
      <c r="D18" s="152">
        <v>0</v>
      </c>
      <c r="E18" s="150">
        <f>C18+D18</f>
        <v>3998715.23</v>
      </c>
      <c r="F18" s="152">
        <v>3900415.57</v>
      </c>
      <c r="G18" s="151">
        <f>F18</f>
        <v>3900415.57</v>
      </c>
      <c r="H18" s="150">
        <f>G18-C18</f>
        <v>-98299.66000000015</v>
      </c>
    </row>
    <row r="19" spans="2:8" ht="12.75">
      <c r="B19" s="113" t="s">
        <v>355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356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357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358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359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360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361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362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363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364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365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366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367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368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369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370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f t="shared" si="3"/>
        <v>0</v>
      </c>
    </row>
    <row r="35" spans="2:8" ht="12.75">
      <c r="B35" s="67" t="s">
        <v>371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</row>
    <row r="36" spans="2:8" ht="12.75">
      <c r="B36" s="67" t="s">
        <v>372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373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8" ht="12.75">
      <c r="B38" s="67" t="s">
        <v>374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375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376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377</v>
      </c>
      <c r="C42" s="116">
        <f aca="true" t="shared" si="5" ref="C42:H42">C10+C11+C12+C13+C14+C15+C16+C17+C29+C35+C36+C38</f>
        <v>3998715.23</v>
      </c>
      <c r="D42" s="117">
        <f t="shared" si="5"/>
        <v>0</v>
      </c>
      <c r="E42" s="117">
        <f t="shared" si="5"/>
        <v>3998715.23</v>
      </c>
      <c r="F42" s="117">
        <f t="shared" si="5"/>
        <v>3900415.57</v>
      </c>
      <c r="G42" s="117">
        <f t="shared" si="5"/>
        <v>3900415.57</v>
      </c>
      <c r="H42" s="169">
        <f t="shared" si="5"/>
        <v>-98299.66000000015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378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379</v>
      </c>
      <c r="C46" s="137"/>
      <c r="D46" s="136"/>
      <c r="E46" s="137"/>
      <c r="F46" s="136"/>
      <c r="G46" s="136"/>
      <c r="H46" s="137"/>
    </row>
    <row r="47" spans="2:8" ht="12.75">
      <c r="B47" s="67" t="s">
        <v>380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381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382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383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384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385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386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387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388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389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390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391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392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393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394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395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396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397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398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399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400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3836</v>
      </c>
      <c r="G69" s="144">
        <f t="shared" si="10"/>
        <v>3836</v>
      </c>
      <c r="H69" s="144">
        <f t="shared" si="10"/>
        <v>3836</v>
      </c>
    </row>
    <row r="70" spans="2:8" ht="12.75">
      <c r="B70" s="119" t="s">
        <v>401</v>
      </c>
      <c r="C70" s="137">
        <v>0</v>
      </c>
      <c r="D70" s="136">
        <v>0</v>
      </c>
      <c r="E70" s="137">
        <f>C70+D70</f>
        <v>0</v>
      </c>
      <c r="F70" s="136">
        <v>3836</v>
      </c>
      <c r="G70" s="136">
        <v>3836</v>
      </c>
      <c r="H70" s="137">
        <f>G70-C70</f>
        <v>3836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402</v>
      </c>
      <c r="C72" s="144">
        <f>C42+C67+C69</f>
        <v>3998715.23</v>
      </c>
      <c r="D72" s="144">
        <f>D42+D67+D69</f>
        <v>0</v>
      </c>
      <c r="E72" s="144">
        <f>E42+E67+E69</f>
        <v>3998715.23</v>
      </c>
      <c r="F72" s="144">
        <f>F42+F67+F69</f>
        <v>3904251.57</v>
      </c>
      <c r="G72" s="144">
        <f>G42+G67+G69</f>
        <v>3904251.57</v>
      </c>
      <c r="H72" s="169">
        <f>H70-H42</f>
        <v>102135.66000000015</v>
      </c>
    </row>
    <row r="73" spans="2:8" ht="12.75">
      <c r="B73" s="119"/>
      <c r="C73" s="137">
        <v>0</v>
      </c>
      <c r="D73" s="137">
        <f>D42+D67+D69</f>
        <v>0</v>
      </c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403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404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405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406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0" t="s">
        <v>122</v>
      </c>
      <c r="D81" s="170"/>
      <c r="E81" s="170"/>
      <c r="F81" s="170"/>
      <c r="G81" s="170" t="s">
        <v>123</v>
      </c>
      <c r="H81"/>
    </row>
    <row r="82" spans="2:8" ht="12.75" customHeight="1">
      <c r="B82" s="196" t="s">
        <v>453</v>
      </c>
      <c r="C82" s="196"/>
      <c r="D82" s="196"/>
      <c r="E82" s="196"/>
      <c r="F82" s="197" t="s">
        <v>124</v>
      </c>
      <c r="G82" s="197"/>
      <c r="H82" s="197"/>
    </row>
  </sheetData>
  <sheetProtection/>
  <mergeCells count="13">
    <mergeCell ref="D7:D8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PageLayoutView="0" workbookViewId="0" topLeftCell="B1">
      <pane ySplit="9" topLeftCell="A139" activePane="bottomLeft" state="frozen"/>
      <selection pane="topLeft" activeCell="A1" sqref="A1"/>
      <selection pane="bottomLeft" activeCell="B166" sqref="B166:C16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2" t="s">
        <v>120</v>
      </c>
      <c r="C2" s="173"/>
      <c r="D2" s="173"/>
      <c r="E2" s="173"/>
      <c r="F2" s="173"/>
      <c r="G2" s="173"/>
      <c r="H2" s="173"/>
      <c r="I2" s="225"/>
    </row>
    <row r="3" spans="2:9" ht="12.75">
      <c r="B3" s="205" t="s">
        <v>217</v>
      </c>
      <c r="C3" s="206"/>
      <c r="D3" s="206"/>
      <c r="E3" s="206"/>
      <c r="F3" s="206"/>
      <c r="G3" s="206"/>
      <c r="H3" s="206"/>
      <c r="I3" s="226"/>
    </row>
    <row r="4" spans="2:9" ht="12.75">
      <c r="B4" s="205" t="s">
        <v>218</v>
      </c>
      <c r="C4" s="206"/>
      <c r="D4" s="206"/>
      <c r="E4" s="206"/>
      <c r="F4" s="206"/>
      <c r="G4" s="206"/>
      <c r="H4" s="206"/>
      <c r="I4" s="226"/>
    </row>
    <row r="5" spans="2:9" ht="12.75">
      <c r="B5" s="205" t="s">
        <v>452</v>
      </c>
      <c r="C5" s="206"/>
      <c r="D5" s="206"/>
      <c r="E5" s="206"/>
      <c r="F5" s="206"/>
      <c r="G5" s="206"/>
      <c r="H5" s="206"/>
      <c r="I5" s="226"/>
    </row>
    <row r="6" spans="2:9" ht="13.5" thickBot="1">
      <c r="B6" s="208" t="s">
        <v>1</v>
      </c>
      <c r="C6" s="209"/>
      <c r="D6" s="209"/>
      <c r="E6" s="209"/>
      <c r="F6" s="209"/>
      <c r="G6" s="209"/>
      <c r="H6" s="209"/>
      <c r="I6" s="227"/>
    </row>
    <row r="7" spans="2:9" ht="15.75" customHeight="1">
      <c r="B7" s="172" t="s">
        <v>2</v>
      </c>
      <c r="C7" s="174"/>
      <c r="D7" s="172" t="s">
        <v>219</v>
      </c>
      <c r="E7" s="173"/>
      <c r="F7" s="173"/>
      <c r="G7" s="173"/>
      <c r="H7" s="174"/>
      <c r="I7" s="215" t="s">
        <v>220</v>
      </c>
    </row>
    <row r="8" spans="2:9" ht="15" customHeight="1" thickBot="1">
      <c r="B8" s="205"/>
      <c r="C8" s="207"/>
      <c r="D8" s="208"/>
      <c r="E8" s="209"/>
      <c r="F8" s="209"/>
      <c r="G8" s="209"/>
      <c r="H8" s="210"/>
      <c r="I8" s="220"/>
    </row>
    <row r="9" spans="2:9" ht="26.25" thickBot="1">
      <c r="B9" s="208"/>
      <c r="C9" s="210"/>
      <c r="D9" s="166" t="s">
        <v>178</v>
      </c>
      <c r="E9" s="160" t="s">
        <v>221</v>
      </c>
      <c r="F9" s="166" t="s">
        <v>222</v>
      </c>
      <c r="G9" s="166" t="s">
        <v>176</v>
      </c>
      <c r="H9" s="166" t="s">
        <v>179</v>
      </c>
      <c r="I9" s="216"/>
    </row>
    <row r="10" spans="2:9" ht="12.75">
      <c r="B10" s="73" t="s">
        <v>223</v>
      </c>
      <c r="C10" s="74"/>
      <c r="D10" s="75">
        <v>0</v>
      </c>
      <c r="E10" s="75">
        <f>E11+E19+E29+E39</f>
        <v>0</v>
      </c>
      <c r="F10" s="75">
        <v>0</v>
      </c>
      <c r="G10" s="75">
        <v>0</v>
      </c>
      <c r="H10" s="75">
        <v>0</v>
      </c>
      <c r="I10" s="75">
        <v>0</v>
      </c>
    </row>
    <row r="11" spans="2:9" ht="12.75">
      <c r="B11" s="76" t="s">
        <v>224</v>
      </c>
      <c r="C11" s="77"/>
      <c r="D11" s="75">
        <f aca="true" t="shared" si="0" ref="D11:I11">SUM(D12:D18)</f>
        <v>1897618.22</v>
      </c>
      <c r="E11" s="75">
        <f t="shared" si="0"/>
        <v>-28811.79</v>
      </c>
      <c r="F11" s="75">
        <f t="shared" si="0"/>
        <v>1868806.43</v>
      </c>
      <c r="G11" s="75">
        <f t="shared" si="0"/>
        <v>1852632.8199999998</v>
      </c>
      <c r="H11" s="75">
        <f t="shared" si="0"/>
        <v>1852632.8199999998</v>
      </c>
      <c r="I11" s="75">
        <f t="shared" si="0"/>
        <v>16173.610000000066</v>
      </c>
    </row>
    <row r="12" spans="2:9" ht="12.75">
      <c r="B12" s="79" t="s">
        <v>225</v>
      </c>
      <c r="C12" s="80"/>
      <c r="D12" s="78">
        <v>1465970.75</v>
      </c>
      <c r="E12" s="81">
        <v>0</v>
      </c>
      <c r="F12" s="81">
        <f>D12</f>
        <v>1465970.75</v>
      </c>
      <c r="G12" s="81">
        <v>1453005.19</v>
      </c>
      <c r="H12" s="81">
        <f>G12</f>
        <v>1453005.19</v>
      </c>
      <c r="I12" s="81">
        <f>F12-G12</f>
        <v>12965.560000000056</v>
      </c>
    </row>
    <row r="13" spans="2:9" ht="12.75">
      <c r="B13" s="79" t="s">
        <v>226</v>
      </c>
      <c r="C13" s="80"/>
      <c r="D13" s="78"/>
      <c r="E13" s="81"/>
      <c r="F13" s="81">
        <f aca="true" t="shared" si="1" ref="F13:F43">D13</f>
        <v>0</v>
      </c>
      <c r="G13" s="81"/>
      <c r="H13" s="81">
        <f aca="true" t="shared" si="2" ref="H13:H43">G13</f>
        <v>0</v>
      </c>
      <c r="I13" s="81">
        <f aca="true" t="shared" si="3" ref="I13:I18">F13-G13</f>
        <v>0</v>
      </c>
    </row>
    <row r="14" spans="2:9" ht="12.75">
      <c r="B14" s="79" t="s">
        <v>227</v>
      </c>
      <c r="C14" s="80"/>
      <c r="D14" s="78">
        <v>358352.74</v>
      </c>
      <c r="E14" s="81">
        <v>0</v>
      </c>
      <c r="F14" s="81">
        <f t="shared" si="1"/>
        <v>358352.74</v>
      </c>
      <c r="G14" s="81">
        <v>358352.47</v>
      </c>
      <c r="H14" s="81">
        <f t="shared" si="2"/>
        <v>358352.47</v>
      </c>
      <c r="I14" s="81">
        <f t="shared" si="3"/>
        <v>0.27000000001862645</v>
      </c>
    </row>
    <row r="15" spans="2:9" ht="12.75">
      <c r="B15" s="79" t="s">
        <v>228</v>
      </c>
      <c r="C15" s="80"/>
      <c r="D15" s="78">
        <v>0</v>
      </c>
      <c r="E15" s="81">
        <v>0</v>
      </c>
      <c r="F15" s="81">
        <f t="shared" si="1"/>
        <v>0</v>
      </c>
      <c r="G15" s="81">
        <v>0</v>
      </c>
      <c r="H15" s="81">
        <f t="shared" si="2"/>
        <v>0</v>
      </c>
      <c r="I15" s="81">
        <f t="shared" si="3"/>
        <v>0</v>
      </c>
    </row>
    <row r="16" spans="2:9" ht="12.75">
      <c r="B16" s="79" t="s">
        <v>229</v>
      </c>
      <c r="C16" s="80"/>
      <c r="D16" s="78">
        <v>0</v>
      </c>
      <c r="E16" s="81">
        <v>0</v>
      </c>
      <c r="F16" s="81">
        <f t="shared" si="1"/>
        <v>0</v>
      </c>
      <c r="G16" s="81">
        <v>0</v>
      </c>
      <c r="H16" s="81">
        <f t="shared" si="2"/>
        <v>0</v>
      </c>
      <c r="I16" s="81">
        <f t="shared" si="3"/>
        <v>0</v>
      </c>
    </row>
    <row r="17" spans="2:9" ht="12.75">
      <c r="B17" s="79" t="s">
        <v>230</v>
      </c>
      <c r="C17" s="80"/>
      <c r="D17" s="78">
        <v>0</v>
      </c>
      <c r="E17" s="81">
        <v>0</v>
      </c>
      <c r="F17" s="81">
        <f t="shared" si="1"/>
        <v>0</v>
      </c>
      <c r="G17" s="81">
        <v>0</v>
      </c>
      <c r="H17" s="81">
        <f t="shared" si="2"/>
        <v>0</v>
      </c>
      <c r="I17" s="81">
        <f t="shared" si="3"/>
        <v>0</v>
      </c>
    </row>
    <row r="18" spans="2:9" ht="12.75">
      <c r="B18" s="79" t="s">
        <v>231</v>
      </c>
      <c r="C18" s="80"/>
      <c r="D18" s="78">
        <v>73294.73</v>
      </c>
      <c r="E18" s="81">
        <v>-28811.79</v>
      </c>
      <c r="F18" s="81">
        <f>D18+E18</f>
        <v>44482.939999999995</v>
      </c>
      <c r="G18" s="81">
        <v>41275.16</v>
      </c>
      <c r="H18" s="81">
        <f t="shared" si="2"/>
        <v>41275.16</v>
      </c>
      <c r="I18" s="81">
        <f t="shared" si="3"/>
        <v>3207.7799999999916</v>
      </c>
    </row>
    <row r="19" spans="2:9" s="131" customFormat="1" ht="12.75">
      <c r="B19" s="128" t="s">
        <v>232</v>
      </c>
      <c r="C19" s="129"/>
      <c r="D19" s="147">
        <f aca="true" t="shared" si="4" ref="D19:I19">SUM(D20:D28)</f>
        <v>675297</v>
      </c>
      <c r="E19" s="147">
        <f>SUM(E20:E28)</f>
        <v>28811.79</v>
      </c>
      <c r="F19" s="116">
        <f>SUM(F20:F28)</f>
        <v>704108.79</v>
      </c>
      <c r="G19" s="147">
        <f t="shared" si="4"/>
        <v>695598.4</v>
      </c>
      <c r="H19" s="116">
        <f t="shared" si="2"/>
        <v>695598.4</v>
      </c>
      <c r="I19" s="147">
        <f t="shared" si="4"/>
        <v>8510.39</v>
      </c>
    </row>
    <row r="20" spans="2:9" s="131" customFormat="1" ht="12.75">
      <c r="B20" s="132" t="s">
        <v>233</v>
      </c>
      <c r="C20" s="133"/>
      <c r="D20" s="130">
        <v>88500</v>
      </c>
      <c r="E20" s="134">
        <v>0</v>
      </c>
      <c r="F20" s="81">
        <f t="shared" si="1"/>
        <v>88500</v>
      </c>
      <c r="G20" s="134">
        <v>87586.61</v>
      </c>
      <c r="H20" s="81">
        <f t="shared" si="2"/>
        <v>87586.61</v>
      </c>
      <c r="I20" s="134">
        <f>F20-G20</f>
        <v>913.3899999999994</v>
      </c>
    </row>
    <row r="21" spans="2:9" s="131" customFormat="1" ht="12.75">
      <c r="B21" s="132" t="s">
        <v>234</v>
      </c>
      <c r="C21" s="133"/>
      <c r="D21" s="130">
        <v>430000</v>
      </c>
      <c r="E21" s="134">
        <v>27811.8</v>
      </c>
      <c r="F21" s="81">
        <f>D21+E21</f>
        <v>457811.8</v>
      </c>
      <c r="G21" s="134">
        <v>457811.8</v>
      </c>
      <c r="H21" s="81">
        <f t="shared" si="2"/>
        <v>457811.8</v>
      </c>
      <c r="I21" s="134">
        <v>0</v>
      </c>
    </row>
    <row r="22" spans="2:9" s="131" customFormat="1" ht="12.75">
      <c r="B22" s="132" t="s">
        <v>235</v>
      </c>
      <c r="C22" s="133"/>
      <c r="D22" s="130">
        <v>0</v>
      </c>
      <c r="E22" s="134">
        <v>0</v>
      </c>
      <c r="F22" s="81">
        <f t="shared" si="1"/>
        <v>0</v>
      </c>
      <c r="G22" s="134">
        <v>0</v>
      </c>
      <c r="H22" s="81">
        <f t="shared" si="2"/>
        <v>0</v>
      </c>
      <c r="I22" s="134">
        <f aca="true" t="shared" si="5" ref="I22:I43">F22-G22</f>
        <v>0</v>
      </c>
    </row>
    <row r="23" spans="2:9" s="131" customFormat="1" ht="12.75">
      <c r="B23" s="132" t="s">
        <v>236</v>
      </c>
      <c r="C23" s="133"/>
      <c r="D23" s="130">
        <v>0</v>
      </c>
      <c r="E23" s="134">
        <v>0</v>
      </c>
      <c r="F23" s="81">
        <f t="shared" si="1"/>
        <v>0</v>
      </c>
      <c r="G23" s="134">
        <v>0</v>
      </c>
      <c r="H23" s="81">
        <f t="shared" si="2"/>
        <v>0</v>
      </c>
      <c r="I23" s="134">
        <f t="shared" si="5"/>
        <v>0</v>
      </c>
    </row>
    <row r="24" spans="2:9" s="131" customFormat="1" ht="12.75">
      <c r="B24" s="132" t="s">
        <v>237</v>
      </c>
      <c r="C24" s="133"/>
      <c r="D24" s="130">
        <v>0</v>
      </c>
      <c r="E24" s="134">
        <v>0</v>
      </c>
      <c r="F24" s="81">
        <f t="shared" si="1"/>
        <v>0</v>
      </c>
      <c r="G24" s="134">
        <v>0</v>
      </c>
      <c r="H24" s="81">
        <f t="shared" si="2"/>
        <v>0</v>
      </c>
      <c r="I24" s="134">
        <f t="shared" si="5"/>
        <v>0</v>
      </c>
    </row>
    <row r="25" spans="2:9" s="131" customFormat="1" ht="12.75">
      <c r="B25" s="132" t="s">
        <v>238</v>
      </c>
      <c r="C25" s="133"/>
      <c r="D25" s="130">
        <v>144000</v>
      </c>
      <c r="E25" s="134">
        <v>0</v>
      </c>
      <c r="F25" s="81">
        <f t="shared" si="1"/>
        <v>144000</v>
      </c>
      <c r="G25" s="134">
        <v>144000</v>
      </c>
      <c r="H25" s="81">
        <f t="shared" si="2"/>
        <v>144000</v>
      </c>
      <c r="I25" s="134">
        <f t="shared" si="5"/>
        <v>0</v>
      </c>
    </row>
    <row r="26" spans="2:9" s="131" customFormat="1" ht="12.75">
      <c r="B26" s="132" t="s">
        <v>239</v>
      </c>
      <c r="C26" s="133"/>
      <c r="D26" s="130">
        <v>7297</v>
      </c>
      <c r="E26" s="134"/>
      <c r="F26" s="81">
        <f t="shared" si="1"/>
        <v>7297</v>
      </c>
      <c r="G26" s="134">
        <v>0</v>
      </c>
      <c r="H26" s="81">
        <f t="shared" si="2"/>
        <v>0</v>
      </c>
      <c r="I26" s="134">
        <f t="shared" si="5"/>
        <v>7297</v>
      </c>
    </row>
    <row r="27" spans="2:9" s="131" customFormat="1" ht="12.75">
      <c r="B27" s="132" t="s">
        <v>240</v>
      </c>
      <c r="C27" s="133"/>
      <c r="D27" s="130">
        <v>0</v>
      </c>
      <c r="E27" s="134">
        <v>0</v>
      </c>
      <c r="F27" s="81">
        <f t="shared" si="1"/>
        <v>0</v>
      </c>
      <c r="G27" s="134">
        <v>0</v>
      </c>
      <c r="H27" s="81">
        <f t="shared" si="2"/>
        <v>0</v>
      </c>
      <c r="I27" s="134">
        <f t="shared" si="5"/>
        <v>0</v>
      </c>
    </row>
    <row r="28" spans="2:9" s="131" customFormat="1" ht="12.75">
      <c r="B28" s="132" t="s">
        <v>241</v>
      </c>
      <c r="C28" s="133"/>
      <c r="D28" s="130">
        <v>5500</v>
      </c>
      <c r="E28" s="134">
        <v>999.99</v>
      </c>
      <c r="F28" s="81">
        <f>E28+D28</f>
        <v>6499.99</v>
      </c>
      <c r="G28" s="134">
        <v>6199.99</v>
      </c>
      <c r="H28" s="81">
        <f t="shared" si="2"/>
        <v>6199.99</v>
      </c>
      <c r="I28" s="134">
        <f t="shared" si="5"/>
        <v>300</v>
      </c>
    </row>
    <row r="29" spans="2:9" s="131" customFormat="1" ht="12.75">
      <c r="B29" s="128" t="s">
        <v>242</v>
      </c>
      <c r="C29" s="129"/>
      <c r="D29" s="147">
        <f aca="true" t="shared" si="6" ref="D29:I29">SUM(D30:D38)</f>
        <v>525800</v>
      </c>
      <c r="E29" s="147">
        <v>0</v>
      </c>
      <c r="F29" s="116">
        <f t="shared" si="1"/>
        <v>525800</v>
      </c>
      <c r="G29" s="147">
        <f t="shared" si="6"/>
        <v>452184.35</v>
      </c>
      <c r="H29" s="116">
        <f t="shared" si="2"/>
        <v>452184.35</v>
      </c>
      <c r="I29" s="147">
        <f t="shared" si="6"/>
        <v>73615.64999999998</v>
      </c>
    </row>
    <row r="30" spans="2:9" s="131" customFormat="1" ht="12.75">
      <c r="B30" s="132" t="s">
        <v>243</v>
      </c>
      <c r="C30" s="133"/>
      <c r="D30" s="130">
        <v>155450</v>
      </c>
      <c r="E30" s="134">
        <v>0</v>
      </c>
      <c r="F30" s="81">
        <f t="shared" si="1"/>
        <v>155450</v>
      </c>
      <c r="G30" s="134">
        <v>128439</v>
      </c>
      <c r="H30" s="81">
        <f>G30</f>
        <v>128439</v>
      </c>
      <c r="I30" s="134">
        <f t="shared" si="5"/>
        <v>27011</v>
      </c>
    </row>
    <row r="31" spans="2:9" s="131" customFormat="1" ht="12.75">
      <c r="B31" s="132" t="s">
        <v>244</v>
      </c>
      <c r="C31" s="133"/>
      <c r="D31" s="130">
        <v>0</v>
      </c>
      <c r="E31" s="134"/>
      <c r="F31" s="81">
        <f t="shared" si="1"/>
        <v>0</v>
      </c>
      <c r="G31" s="134"/>
      <c r="H31" s="81">
        <f t="shared" si="2"/>
        <v>0</v>
      </c>
      <c r="I31" s="134">
        <f t="shared" si="5"/>
        <v>0</v>
      </c>
    </row>
    <row r="32" spans="2:9" s="131" customFormat="1" ht="12.75">
      <c r="B32" s="132" t="s">
        <v>245</v>
      </c>
      <c r="C32" s="133"/>
      <c r="D32" s="130">
        <v>0</v>
      </c>
      <c r="E32" s="134">
        <v>0</v>
      </c>
      <c r="F32" s="81">
        <f t="shared" si="1"/>
        <v>0</v>
      </c>
      <c r="G32" s="134"/>
      <c r="H32" s="81">
        <f t="shared" si="2"/>
        <v>0</v>
      </c>
      <c r="I32" s="134">
        <f t="shared" si="5"/>
        <v>0</v>
      </c>
    </row>
    <row r="33" spans="2:9" s="131" customFormat="1" ht="12.75">
      <c r="B33" s="132" t="s">
        <v>246</v>
      </c>
      <c r="C33" s="133"/>
      <c r="D33" s="130">
        <v>316000</v>
      </c>
      <c r="E33" s="134">
        <v>0</v>
      </c>
      <c r="F33" s="81">
        <f t="shared" si="1"/>
        <v>316000</v>
      </c>
      <c r="G33" s="134">
        <v>282789.08</v>
      </c>
      <c r="H33" s="81">
        <f>G33</f>
        <v>282789.08</v>
      </c>
      <c r="I33" s="134">
        <f t="shared" si="5"/>
        <v>33210.919999999984</v>
      </c>
    </row>
    <row r="34" spans="2:9" s="131" customFormat="1" ht="12.75">
      <c r="B34" s="132" t="s">
        <v>247</v>
      </c>
      <c r="C34" s="133"/>
      <c r="D34" s="130">
        <v>24000</v>
      </c>
      <c r="E34" s="134">
        <v>0</v>
      </c>
      <c r="F34" s="81">
        <f t="shared" si="1"/>
        <v>24000</v>
      </c>
      <c r="G34" s="134">
        <v>23999.67</v>
      </c>
      <c r="H34" s="81">
        <f>G34</f>
        <v>23999.67</v>
      </c>
      <c r="I34" s="134">
        <f t="shared" si="5"/>
        <v>0.33000000000174623</v>
      </c>
    </row>
    <row r="35" spans="2:9" s="131" customFormat="1" ht="12.75">
      <c r="B35" s="132" t="s">
        <v>248</v>
      </c>
      <c r="C35" s="133"/>
      <c r="D35" s="130">
        <v>0</v>
      </c>
      <c r="E35" s="134">
        <v>0</v>
      </c>
      <c r="F35" s="81">
        <f t="shared" si="1"/>
        <v>0</v>
      </c>
      <c r="G35" s="134"/>
      <c r="H35" s="81">
        <f t="shared" si="2"/>
        <v>0</v>
      </c>
      <c r="I35" s="134">
        <f t="shared" si="5"/>
        <v>0</v>
      </c>
    </row>
    <row r="36" spans="2:9" s="131" customFormat="1" ht="12.75">
      <c r="B36" s="132" t="s">
        <v>249</v>
      </c>
      <c r="C36" s="133"/>
      <c r="D36" s="130">
        <v>20350</v>
      </c>
      <c r="E36" s="134">
        <v>0</v>
      </c>
      <c r="F36" s="81">
        <f t="shared" si="1"/>
        <v>20350</v>
      </c>
      <c r="G36" s="134">
        <v>16500</v>
      </c>
      <c r="H36" s="81">
        <f t="shared" si="2"/>
        <v>16500</v>
      </c>
      <c r="I36" s="134">
        <f>D36-H36</f>
        <v>3850</v>
      </c>
    </row>
    <row r="37" spans="2:9" s="131" customFormat="1" ht="12.75">
      <c r="B37" s="132" t="s">
        <v>250</v>
      </c>
      <c r="C37" s="133"/>
      <c r="D37" s="130">
        <v>0</v>
      </c>
      <c r="E37" s="134">
        <v>0</v>
      </c>
      <c r="F37" s="81">
        <f t="shared" si="1"/>
        <v>0</v>
      </c>
      <c r="G37" s="134">
        <v>0</v>
      </c>
      <c r="H37" s="81">
        <f t="shared" si="2"/>
        <v>0</v>
      </c>
      <c r="I37" s="134">
        <f t="shared" si="5"/>
        <v>0</v>
      </c>
    </row>
    <row r="38" spans="2:9" s="131" customFormat="1" ht="12.75">
      <c r="B38" s="132" t="s">
        <v>251</v>
      </c>
      <c r="C38" s="133"/>
      <c r="D38" s="130">
        <v>10000</v>
      </c>
      <c r="E38" s="134">
        <v>0</v>
      </c>
      <c r="F38" s="81">
        <f t="shared" si="1"/>
        <v>10000</v>
      </c>
      <c r="G38" s="134">
        <v>456.6</v>
      </c>
      <c r="H38" s="81">
        <f t="shared" si="2"/>
        <v>456.6</v>
      </c>
      <c r="I38" s="134">
        <f t="shared" si="5"/>
        <v>9543.4</v>
      </c>
    </row>
    <row r="39" spans="2:9" ht="25.5" customHeight="1">
      <c r="B39" s="221" t="s">
        <v>252</v>
      </c>
      <c r="C39" s="222"/>
      <c r="D39" s="75">
        <f aca="true" t="shared" si="7" ref="D39:I39">SUM(D40:D48)</f>
        <v>900000</v>
      </c>
      <c r="E39" s="75">
        <v>0</v>
      </c>
      <c r="F39" s="116">
        <f t="shared" si="1"/>
        <v>900000</v>
      </c>
      <c r="G39" s="75">
        <f t="shared" si="7"/>
        <v>900000</v>
      </c>
      <c r="H39" s="116">
        <f t="shared" si="2"/>
        <v>900000</v>
      </c>
      <c r="I39" s="75">
        <f t="shared" si="7"/>
        <v>0</v>
      </c>
    </row>
    <row r="40" spans="2:9" ht="12.75">
      <c r="B40" s="79" t="s">
        <v>253</v>
      </c>
      <c r="C40" s="80"/>
      <c r="D40" s="78">
        <v>0</v>
      </c>
      <c r="E40" s="81">
        <v>0</v>
      </c>
      <c r="F40" s="81">
        <f t="shared" si="1"/>
        <v>0</v>
      </c>
      <c r="G40" s="81">
        <v>0</v>
      </c>
      <c r="H40" s="81">
        <f t="shared" si="2"/>
        <v>0</v>
      </c>
      <c r="I40" s="81">
        <f t="shared" si="5"/>
        <v>0</v>
      </c>
    </row>
    <row r="41" spans="2:9" ht="12.75">
      <c r="B41" s="79" t="s">
        <v>254</v>
      </c>
      <c r="C41" s="80"/>
      <c r="D41" s="78">
        <v>0</v>
      </c>
      <c r="E41" s="81">
        <v>0</v>
      </c>
      <c r="F41" s="81">
        <f t="shared" si="1"/>
        <v>0</v>
      </c>
      <c r="G41" s="81">
        <v>0</v>
      </c>
      <c r="H41" s="81">
        <f t="shared" si="2"/>
        <v>0</v>
      </c>
      <c r="I41" s="81">
        <f t="shared" si="5"/>
        <v>0</v>
      </c>
    </row>
    <row r="42" spans="2:9" ht="12.75">
      <c r="B42" s="79" t="s">
        <v>255</v>
      </c>
      <c r="C42" s="80"/>
      <c r="D42" s="78">
        <v>0</v>
      </c>
      <c r="E42" s="81">
        <v>0</v>
      </c>
      <c r="F42" s="81">
        <f t="shared" si="1"/>
        <v>0</v>
      </c>
      <c r="G42" s="81">
        <v>0</v>
      </c>
      <c r="H42" s="81">
        <f t="shared" si="2"/>
        <v>0</v>
      </c>
      <c r="I42" s="81">
        <f t="shared" si="5"/>
        <v>0</v>
      </c>
    </row>
    <row r="43" spans="2:9" ht="12.75">
      <c r="B43" s="79" t="s">
        <v>256</v>
      </c>
      <c r="C43" s="80"/>
      <c r="D43" s="78">
        <v>900000</v>
      </c>
      <c r="E43" s="81">
        <v>0</v>
      </c>
      <c r="F43" s="81">
        <f t="shared" si="1"/>
        <v>900000</v>
      </c>
      <c r="G43" s="81">
        <v>900000</v>
      </c>
      <c r="H43" s="81">
        <f t="shared" si="2"/>
        <v>900000</v>
      </c>
      <c r="I43" s="81">
        <f t="shared" si="5"/>
        <v>0</v>
      </c>
    </row>
    <row r="44" spans="2:9" ht="12.75">
      <c r="B44" s="79" t="s">
        <v>257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258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259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260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261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21" t="s">
        <v>262</v>
      </c>
      <c r="C49" s="222"/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2:9" ht="12.75">
      <c r="B50" s="79" t="s">
        <v>263</v>
      </c>
      <c r="C50" s="80"/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2:9" ht="12.75">
      <c r="B51" s="79" t="s">
        <v>264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265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266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267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268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269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270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271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272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273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274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275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21" t="s">
        <v>276</v>
      </c>
      <c r="C63" s="222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277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278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279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280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281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282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283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284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285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286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287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288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289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290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291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292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293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294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295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296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297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8" ref="H85:H140">G85</f>
        <v>0</v>
      </c>
      <c r="I85" s="87">
        <f>I86+I104+I94+I114+I124+I134+I138+I147+I151</f>
        <v>0</v>
      </c>
    </row>
    <row r="86" spans="2:9" ht="12.75">
      <c r="B86" s="76" t="s">
        <v>224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8"/>
        <v>0</v>
      </c>
      <c r="I86" s="81">
        <f aca="true" t="shared" si="9" ref="I86:I149">F86-G86</f>
        <v>0</v>
      </c>
    </row>
    <row r="87" spans="2:9" ht="12.75">
      <c r="B87" s="79" t="s">
        <v>225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8"/>
        <v>0</v>
      </c>
      <c r="I87" s="81">
        <f t="shared" si="9"/>
        <v>0</v>
      </c>
    </row>
    <row r="88" spans="2:9" ht="12.75">
      <c r="B88" s="79" t="s">
        <v>226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8"/>
        <v>0</v>
      </c>
      <c r="I88" s="81">
        <f t="shared" si="9"/>
        <v>0</v>
      </c>
    </row>
    <row r="89" spans="2:9" ht="12.75">
      <c r="B89" s="79" t="s">
        <v>227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8"/>
        <v>0</v>
      </c>
      <c r="I89" s="81">
        <f t="shared" si="9"/>
        <v>0</v>
      </c>
    </row>
    <row r="90" spans="2:9" ht="12.75">
      <c r="B90" s="79" t="s">
        <v>228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8"/>
        <v>0</v>
      </c>
      <c r="I90" s="81">
        <f t="shared" si="9"/>
        <v>0</v>
      </c>
    </row>
    <row r="91" spans="2:9" ht="12.75">
      <c r="B91" s="79" t="s">
        <v>229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8"/>
        <v>0</v>
      </c>
      <c r="I91" s="81">
        <f t="shared" si="9"/>
        <v>0</v>
      </c>
    </row>
    <row r="92" spans="2:9" ht="12.75">
      <c r="B92" s="79" t="s">
        <v>230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8"/>
        <v>0</v>
      </c>
      <c r="I92" s="81">
        <f t="shared" si="9"/>
        <v>0</v>
      </c>
    </row>
    <row r="93" spans="2:9" ht="12.75">
      <c r="B93" s="79" t="s">
        <v>231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8"/>
        <v>0</v>
      </c>
      <c r="I93" s="81">
        <f t="shared" si="9"/>
        <v>0</v>
      </c>
    </row>
    <row r="94" spans="2:9" ht="12.75">
      <c r="B94" s="76" t="s">
        <v>232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8"/>
        <v>0</v>
      </c>
      <c r="I94" s="81">
        <f t="shared" si="9"/>
        <v>0</v>
      </c>
    </row>
    <row r="95" spans="2:9" ht="12.75">
      <c r="B95" s="79" t="s">
        <v>233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8"/>
        <v>0</v>
      </c>
      <c r="I95" s="81">
        <f t="shared" si="9"/>
        <v>0</v>
      </c>
    </row>
    <row r="96" spans="2:9" ht="12.75">
      <c r="B96" s="79" t="s">
        <v>234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8"/>
        <v>0</v>
      </c>
      <c r="I96" s="81">
        <f t="shared" si="9"/>
        <v>0</v>
      </c>
    </row>
    <row r="97" spans="2:9" ht="12.75">
      <c r="B97" s="79" t="s">
        <v>235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8"/>
        <v>0</v>
      </c>
      <c r="I97" s="81">
        <f t="shared" si="9"/>
        <v>0</v>
      </c>
    </row>
    <row r="98" spans="2:9" ht="12.75">
      <c r="B98" s="79" t="s">
        <v>236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8"/>
        <v>0</v>
      </c>
      <c r="I98" s="81">
        <f t="shared" si="9"/>
        <v>0</v>
      </c>
    </row>
    <row r="99" spans="2:9" ht="12.75">
      <c r="B99" s="79" t="s">
        <v>237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8"/>
        <v>0</v>
      </c>
      <c r="I99" s="81">
        <f t="shared" si="9"/>
        <v>0</v>
      </c>
    </row>
    <row r="100" spans="2:9" ht="12.75">
      <c r="B100" s="79" t="s">
        <v>238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8"/>
        <v>0</v>
      </c>
      <c r="I100" s="81">
        <f t="shared" si="9"/>
        <v>0</v>
      </c>
    </row>
    <row r="101" spans="2:9" ht="12.75">
      <c r="B101" s="79" t="s">
        <v>239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8"/>
        <v>0</v>
      </c>
      <c r="I101" s="81">
        <f t="shared" si="9"/>
        <v>0</v>
      </c>
    </row>
    <row r="102" spans="2:9" ht="12.75">
      <c r="B102" s="79" t="s">
        <v>240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8"/>
        <v>0</v>
      </c>
      <c r="I102" s="81">
        <f t="shared" si="9"/>
        <v>0</v>
      </c>
    </row>
    <row r="103" spans="2:9" ht="12.75">
      <c r="B103" s="79" t="s">
        <v>241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8"/>
        <v>0</v>
      </c>
      <c r="I103" s="81">
        <f t="shared" si="9"/>
        <v>0</v>
      </c>
    </row>
    <row r="104" spans="2:9" ht="12.75">
      <c r="B104" s="76" t="s">
        <v>242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8"/>
        <v>0</v>
      </c>
      <c r="I104" s="81">
        <f t="shared" si="9"/>
        <v>0</v>
      </c>
    </row>
    <row r="105" spans="2:9" ht="12.75">
      <c r="B105" s="79" t="s">
        <v>243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8"/>
        <v>0</v>
      </c>
      <c r="I105" s="81">
        <f t="shared" si="9"/>
        <v>0</v>
      </c>
    </row>
    <row r="106" spans="2:9" ht="12.75">
      <c r="B106" s="79" t="s">
        <v>244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8"/>
        <v>0</v>
      </c>
      <c r="I106" s="81">
        <f t="shared" si="9"/>
        <v>0</v>
      </c>
    </row>
    <row r="107" spans="2:9" ht="12.75">
      <c r="B107" s="79" t="s">
        <v>245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8"/>
        <v>0</v>
      </c>
      <c r="I107" s="81">
        <f t="shared" si="9"/>
        <v>0</v>
      </c>
    </row>
    <row r="108" spans="2:9" ht="12.75">
      <c r="B108" s="79" t="s">
        <v>246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8"/>
        <v>0</v>
      </c>
      <c r="I108" s="81">
        <f t="shared" si="9"/>
        <v>0</v>
      </c>
    </row>
    <row r="109" spans="2:9" ht="12.75">
      <c r="B109" s="79" t="s">
        <v>247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8"/>
        <v>0</v>
      </c>
      <c r="I109" s="81">
        <f t="shared" si="9"/>
        <v>0</v>
      </c>
    </row>
    <row r="110" spans="2:9" ht="12.75">
      <c r="B110" s="79" t="s">
        <v>248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8"/>
        <v>0</v>
      </c>
      <c r="I110" s="81">
        <f t="shared" si="9"/>
        <v>0</v>
      </c>
    </row>
    <row r="111" spans="2:9" ht="12.75">
      <c r="B111" s="79" t="s">
        <v>249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8"/>
        <v>0</v>
      </c>
      <c r="I111" s="81">
        <f t="shared" si="9"/>
        <v>0</v>
      </c>
    </row>
    <row r="112" spans="2:9" ht="12.75">
      <c r="B112" s="79" t="s">
        <v>250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8"/>
        <v>0</v>
      </c>
      <c r="I112" s="81">
        <f t="shared" si="9"/>
        <v>0</v>
      </c>
    </row>
    <row r="113" spans="2:9" ht="12.75">
      <c r="B113" s="79" t="s">
        <v>251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8"/>
        <v>0</v>
      </c>
      <c r="I113" s="81">
        <f t="shared" si="9"/>
        <v>0</v>
      </c>
    </row>
    <row r="114" spans="2:9" ht="25.5" customHeight="1">
      <c r="B114" s="221" t="s">
        <v>252</v>
      </c>
      <c r="C114" s="222"/>
      <c r="D114" s="78">
        <v>0</v>
      </c>
      <c r="E114" s="78">
        <v>0</v>
      </c>
      <c r="F114" s="78">
        <v>0</v>
      </c>
      <c r="G114" s="78">
        <v>0</v>
      </c>
      <c r="H114" s="81">
        <f t="shared" si="8"/>
        <v>0</v>
      </c>
      <c r="I114" s="81">
        <f t="shared" si="9"/>
        <v>0</v>
      </c>
    </row>
    <row r="115" spans="2:9" ht="12.75">
      <c r="B115" s="79" t="s">
        <v>253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8"/>
        <v>0</v>
      </c>
      <c r="I115" s="81">
        <f t="shared" si="9"/>
        <v>0</v>
      </c>
    </row>
    <row r="116" spans="2:9" ht="12.75">
      <c r="B116" s="79" t="s">
        <v>254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8"/>
        <v>0</v>
      </c>
      <c r="I116" s="81">
        <f t="shared" si="9"/>
        <v>0</v>
      </c>
    </row>
    <row r="117" spans="2:9" ht="12.75">
      <c r="B117" s="79" t="s">
        <v>255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8"/>
        <v>0</v>
      </c>
      <c r="I117" s="81">
        <f t="shared" si="9"/>
        <v>0</v>
      </c>
    </row>
    <row r="118" spans="2:9" ht="12.75">
      <c r="B118" s="79" t="s">
        <v>256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8"/>
        <v>0</v>
      </c>
      <c r="I118" s="81">
        <f t="shared" si="9"/>
        <v>0</v>
      </c>
    </row>
    <row r="119" spans="2:9" ht="12.75">
      <c r="B119" s="79" t="s">
        <v>257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8"/>
        <v>0</v>
      </c>
      <c r="I119" s="81">
        <f t="shared" si="9"/>
        <v>0</v>
      </c>
    </row>
    <row r="120" spans="2:9" ht="12.75">
      <c r="B120" s="79" t="s">
        <v>258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8"/>
        <v>0</v>
      </c>
      <c r="I120" s="81">
        <f t="shared" si="9"/>
        <v>0</v>
      </c>
    </row>
    <row r="121" spans="2:9" ht="12.75">
      <c r="B121" s="79" t="s">
        <v>259</v>
      </c>
      <c r="C121" s="80"/>
      <c r="D121" s="78"/>
      <c r="E121" s="78"/>
      <c r="F121" s="78"/>
      <c r="G121" s="78"/>
      <c r="H121" s="81">
        <f t="shared" si="8"/>
        <v>0</v>
      </c>
      <c r="I121" s="81">
        <f t="shared" si="9"/>
        <v>0</v>
      </c>
    </row>
    <row r="122" spans="2:9" ht="12.75">
      <c r="B122" s="79" t="s">
        <v>260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8"/>
        <v>0</v>
      </c>
      <c r="I122" s="81">
        <f t="shared" si="9"/>
        <v>0</v>
      </c>
    </row>
    <row r="123" spans="2:9" ht="12.75">
      <c r="B123" s="79" t="s">
        <v>261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8"/>
        <v>0</v>
      </c>
      <c r="I123" s="81">
        <f t="shared" si="9"/>
        <v>0</v>
      </c>
    </row>
    <row r="124" spans="2:9" ht="12.75">
      <c r="B124" s="76" t="s">
        <v>262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8"/>
        <v>0</v>
      </c>
      <c r="I124" s="81">
        <f t="shared" si="9"/>
        <v>0</v>
      </c>
    </row>
    <row r="125" spans="2:9" ht="12.75">
      <c r="B125" s="79" t="s">
        <v>263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8"/>
        <v>0</v>
      </c>
      <c r="I125" s="81">
        <f t="shared" si="9"/>
        <v>0</v>
      </c>
    </row>
    <row r="126" spans="2:9" ht="12.75">
      <c r="B126" s="79" t="s">
        <v>264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8"/>
        <v>0</v>
      </c>
      <c r="I126" s="81">
        <f t="shared" si="9"/>
        <v>0</v>
      </c>
    </row>
    <row r="127" spans="2:9" ht="12.75">
      <c r="B127" s="79" t="s">
        <v>265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8"/>
        <v>0</v>
      </c>
      <c r="I127" s="81">
        <f t="shared" si="9"/>
        <v>0</v>
      </c>
    </row>
    <row r="128" spans="2:9" ht="12.75">
      <c r="B128" s="79" t="s">
        <v>266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8"/>
        <v>0</v>
      </c>
      <c r="I128" s="81">
        <f t="shared" si="9"/>
        <v>0</v>
      </c>
    </row>
    <row r="129" spans="2:9" ht="12.75">
      <c r="B129" s="79" t="s">
        <v>267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8"/>
        <v>0</v>
      </c>
      <c r="I129" s="81">
        <f t="shared" si="9"/>
        <v>0</v>
      </c>
    </row>
    <row r="130" spans="2:9" ht="12.75">
      <c r="B130" s="79" t="s">
        <v>268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8"/>
        <v>0</v>
      </c>
      <c r="I130" s="81">
        <f t="shared" si="9"/>
        <v>0</v>
      </c>
    </row>
    <row r="131" spans="2:9" ht="12.75">
      <c r="B131" s="79" t="s">
        <v>269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8"/>
        <v>0</v>
      </c>
      <c r="I131" s="81">
        <f t="shared" si="9"/>
        <v>0</v>
      </c>
    </row>
    <row r="132" spans="2:9" ht="12.75">
      <c r="B132" s="79" t="s">
        <v>270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8"/>
        <v>0</v>
      </c>
      <c r="I132" s="81">
        <f t="shared" si="9"/>
        <v>0</v>
      </c>
    </row>
    <row r="133" spans="2:9" ht="12.75">
      <c r="B133" s="79" t="s">
        <v>271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8"/>
        <v>0</v>
      </c>
      <c r="I133" s="81">
        <f t="shared" si="9"/>
        <v>0</v>
      </c>
    </row>
    <row r="134" spans="2:9" ht="12.75">
      <c r="B134" s="76" t="s">
        <v>272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8"/>
        <v>0</v>
      </c>
      <c r="I134" s="81">
        <f t="shared" si="9"/>
        <v>0</v>
      </c>
    </row>
    <row r="135" spans="2:9" ht="12.75">
      <c r="B135" s="79" t="s">
        <v>273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8"/>
        <v>0</v>
      </c>
      <c r="I135" s="81">
        <f t="shared" si="9"/>
        <v>0</v>
      </c>
    </row>
    <row r="136" spans="2:9" ht="12.75">
      <c r="B136" s="79" t="s">
        <v>274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8"/>
        <v>0</v>
      </c>
      <c r="I136" s="81">
        <f t="shared" si="9"/>
        <v>0</v>
      </c>
    </row>
    <row r="137" spans="2:9" ht="12.75">
      <c r="B137" s="79" t="s">
        <v>275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8"/>
        <v>0</v>
      </c>
      <c r="I137" s="81">
        <f t="shared" si="9"/>
        <v>0</v>
      </c>
    </row>
    <row r="138" spans="2:9" ht="12.75">
      <c r="B138" s="76" t="s">
        <v>276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8"/>
        <v>0</v>
      </c>
      <c r="I138" s="81">
        <f t="shared" si="9"/>
        <v>0</v>
      </c>
    </row>
    <row r="139" spans="2:9" ht="12.75">
      <c r="B139" s="79" t="s">
        <v>277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8"/>
        <v>0</v>
      </c>
      <c r="I139" s="81">
        <f t="shared" si="9"/>
        <v>0</v>
      </c>
    </row>
    <row r="140" spans="2:9" ht="12.75">
      <c r="B140" s="79" t="s">
        <v>278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8"/>
        <v>0</v>
      </c>
      <c r="I140" s="81">
        <f t="shared" si="9"/>
        <v>0</v>
      </c>
    </row>
    <row r="141" spans="2:9" ht="12.75">
      <c r="B141" s="79" t="s">
        <v>279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0" ref="H141:H158">G141</f>
        <v>0</v>
      </c>
      <c r="I141" s="81">
        <f t="shared" si="9"/>
        <v>0</v>
      </c>
    </row>
    <row r="142" spans="2:9" ht="12.75">
      <c r="B142" s="79" t="s">
        <v>280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0"/>
        <v>0</v>
      </c>
      <c r="I142" s="81">
        <f t="shared" si="9"/>
        <v>0</v>
      </c>
    </row>
    <row r="143" spans="2:9" ht="12.75">
      <c r="B143" s="79" t="s">
        <v>281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0"/>
        <v>0</v>
      </c>
      <c r="I143" s="81">
        <f t="shared" si="9"/>
        <v>0</v>
      </c>
    </row>
    <row r="144" spans="2:9" ht="12.75">
      <c r="B144" s="79" t="s">
        <v>282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0"/>
        <v>0</v>
      </c>
      <c r="I144" s="81">
        <f t="shared" si="9"/>
        <v>0</v>
      </c>
    </row>
    <row r="145" spans="2:9" ht="12.75">
      <c r="B145" s="79" t="s">
        <v>283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0"/>
        <v>0</v>
      </c>
      <c r="I145" s="81">
        <f t="shared" si="9"/>
        <v>0</v>
      </c>
    </row>
    <row r="146" spans="2:9" ht="12.75">
      <c r="B146" s="79" t="s">
        <v>284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0"/>
        <v>0</v>
      </c>
      <c r="I146" s="81">
        <f t="shared" si="9"/>
        <v>0</v>
      </c>
    </row>
    <row r="147" spans="2:9" ht="12.75">
      <c r="B147" s="76" t="s">
        <v>285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0"/>
        <v>0</v>
      </c>
      <c r="I147" s="81">
        <f t="shared" si="9"/>
        <v>0</v>
      </c>
    </row>
    <row r="148" spans="2:9" ht="12.75">
      <c r="B148" s="79" t="s">
        <v>286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0"/>
        <v>0</v>
      </c>
      <c r="I148" s="81">
        <f t="shared" si="9"/>
        <v>0</v>
      </c>
    </row>
    <row r="149" spans="2:9" ht="12.75">
      <c r="B149" s="79" t="s">
        <v>287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0"/>
        <v>0</v>
      </c>
      <c r="I149" s="81">
        <f t="shared" si="9"/>
        <v>0</v>
      </c>
    </row>
    <row r="150" spans="2:9" ht="12.75">
      <c r="B150" s="79" t="s">
        <v>288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0"/>
        <v>0</v>
      </c>
      <c r="I150" s="81">
        <f aca="true" t="shared" si="11" ref="I150:I158">F150-G150</f>
        <v>0</v>
      </c>
    </row>
    <row r="151" spans="2:9" ht="12.75">
      <c r="B151" s="76" t="s">
        <v>289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0"/>
        <v>0</v>
      </c>
      <c r="I151" s="81">
        <f t="shared" si="11"/>
        <v>0</v>
      </c>
    </row>
    <row r="152" spans="2:9" ht="12.75">
      <c r="B152" s="79" t="s">
        <v>290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0"/>
        <v>0</v>
      </c>
      <c r="I152" s="81">
        <f t="shared" si="11"/>
        <v>0</v>
      </c>
    </row>
    <row r="153" spans="2:9" ht="12.75">
      <c r="B153" s="79" t="s">
        <v>291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0"/>
        <v>0</v>
      </c>
      <c r="I153" s="81">
        <f t="shared" si="11"/>
        <v>0</v>
      </c>
    </row>
    <row r="154" spans="2:9" ht="12.75">
      <c r="B154" s="79" t="s">
        <v>292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0"/>
        <v>0</v>
      </c>
      <c r="I154" s="81">
        <f t="shared" si="11"/>
        <v>0</v>
      </c>
    </row>
    <row r="155" spans="2:9" ht="12.75">
      <c r="B155" s="79" t="s">
        <v>293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0"/>
        <v>0</v>
      </c>
      <c r="I155" s="81">
        <f t="shared" si="11"/>
        <v>0</v>
      </c>
    </row>
    <row r="156" spans="2:9" ht="12.75">
      <c r="B156" s="79" t="s">
        <v>294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0"/>
        <v>0</v>
      </c>
      <c r="I156" s="81">
        <f t="shared" si="11"/>
        <v>0</v>
      </c>
    </row>
    <row r="157" spans="2:9" ht="12.75">
      <c r="B157" s="79" t="s">
        <v>295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0"/>
        <v>0</v>
      </c>
      <c r="I157" s="81">
        <f t="shared" si="11"/>
        <v>0</v>
      </c>
    </row>
    <row r="158" spans="2:9" ht="12.75">
      <c r="B158" s="79" t="s">
        <v>296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0"/>
        <v>0</v>
      </c>
      <c r="I158" s="81">
        <f t="shared" si="11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298</v>
      </c>
      <c r="C160" s="89"/>
      <c r="D160" s="75">
        <f>D39+D29+D19+D11</f>
        <v>3998715.2199999997</v>
      </c>
      <c r="E160" s="75">
        <f>E39+E29+E19+E11</f>
        <v>0</v>
      </c>
      <c r="F160" s="75">
        <f>F39+F29+F19+F11</f>
        <v>3998715.2199999997</v>
      </c>
      <c r="G160" s="75">
        <f>G39+G29+G19+G11</f>
        <v>3900415.57</v>
      </c>
      <c r="H160" s="75">
        <f>H39+H29+H19+H11</f>
        <v>3900415.57</v>
      </c>
      <c r="I160" s="75">
        <f>D160-G160</f>
        <v>98299.6499999999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3" t="s">
        <v>122</v>
      </c>
      <c r="C165" s="223"/>
      <c r="D165" s="2"/>
      <c r="E165" s="2" t="s">
        <v>123</v>
      </c>
    </row>
    <row r="166" spans="2:8" ht="15" customHeight="1">
      <c r="B166" s="224" t="s">
        <v>453</v>
      </c>
      <c r="C166" s="224"/>
      <c r="D166" s="2"/>
      <c r="E166" s="2" t="s">
        <v>124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40" sqref="C4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8" t="s">
        <v>120</v>
      </c>
      <c r="C2" s="229"/>
      <c r="D2" s="229"/>
      <c r="E2" s="229"/>
      <c r="F2" s="229"/>
      <c r="G2" s="229"/>
      <c r="H2" s="230"/>
    </row>
    <row r="3" spans="2:8" ht="12.75">
      <c r="B3" s="175" t="s">
        <v>217</v>
      </c>
      <c r="C3" s="176"/>
      <c r="D3" s="176"/>
      <c r="E3" s="176"/>
      <c r="F3" s="176"/>
      <c r="G3" s="176"/>
      <c r="H3" s="177"/>
    </row>
    <row r="4" spans="2:8" ht="12.75">
      <c r="B4" s="175" t="s">
        <v>299</v>
      </c>
      <c r="C4" s="176"/>
      <c r="D4" s="176"/>
      <c r="E4" s="176"/>
      <c r="F4" s="176"/>
      <c r="G4" s="176"/>
      <c r="H4" s="177"/>
    </row>
    <row r="5" spans="2:8" ht="12.75">
      <c r="B5" s="175" t="s">
        <v>452</v>
      </c>
      <c r="C5" s="176"/>
      <c r="D5" s="176"/>
      <c r="E5" s="176"/>
      <c r="F5" s="176"/>
      <c r="G5" s="176"/>
      <c r="H5" s="177"/>
    </row>
    <row r="6" spans="2:8" ht="13.5" thickBot="1">
      <c r="B6" s="178" t="s">
        <v>1</v>
      </c>
      <c r="C6" s="179"/>
      <c r="D6" s="179"/>
      <c r="E6" s="179"/>
      <c r="F6" s="179"/>
      <c r="G6" s="179"/>
      <c r="H6" s="180"/>
    </row>
    <row r="7" spans="2:8" ht="13.5" thickBot="1">
      <c r="B7" s="213" t="s">
        <v>2</v>
      </c>
      <c r="C7" s="231" t="s">
        <v>219</v>
      </c>
      <c r="D7" s="232"/>
      <c r="E7" s="232"/>
      <c r="F7" s="232"/>
      <c r="G7" s="233"/>
      <c r="H7" s="213" t="s">
        <v>220</v>
      </c>
    </row>
    <row r="8" spans="2:8" ht="26.25" thickBot="1">
      <c r="B8" s="214"/>
      <c r="C8" s="160" t="s">
        <v>178</v>
      </c>
      <c r="D8" s="160" t="s">
        <v>300</v>
      </c>
      <c r="E8" s="160" t="s">
        <v>301</v>
      </c>
      <c r="F8" s="160" t="s">
        <v>176</v>
      </c>
      <c r="G8" s="160" t="s">
        <v>195</v>
      </c>
      <c r="H8" s="214"/>
    </row>
    <row r="9" spans="2:8" ht="12.75">
      <c r="B9" s="94" t="s">
        <v>302</v>
      </c>
      <c r="C9" s="95">
        <f aca="true" t="shared" si="0" ref="C9:H9">SUM(C10:C17)</f>
        <v>3998715.22</v>
      </c>
      <c r="D9" s="95">
        <f t="shared" si="0"/>
        <v>0</v>
      </c>
      <c r="E9" s="95">
        <f t="shared" si="0"/>
        <v>3998715.22</v>
      </c>
      <c r="F9" s="95">
        <f t="shared" si="0"/>
        <v>3900415.57</v>
      </c>
      <c r="G9" s="95">
        <f t="shared" si="0"/>
        <v>3900415.57</v>
      </c>
      <c r="H9" s="95">
        <f t="shared" si="0"/>
        <v>98299.6499999999</v>
      </c>
    </row>
    <row r="10" spans="2:8" ht="12.75" customHeight="1">
      <c r="B10" s="96" t="s">
        <v>303</v>
      </c>
      <c r="C10" s="97">
        <v>3998715.22</v>
      </c>
      <c r="D10" s="97">
        <v>0</v>
      </c>
      <c r="E10" s="97">
        <f>C10</f>
        <v>3998715.22</v>
      </c>
      <c r="F10" s="97">
        <f>G10</f>
        <v>3900415.57</v>
      </c>
      <c r="G10" s="97">
        <f>'F6a_EAEPED_COG'!H160</f>
        <v>3900415.57</v>
      </c>
      <c r="H10" s="81">
        <f>'F6a_EAEPED_COG'!I160</f>
        <v>98299.6499999999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304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298</v>
      </c>
      <c r="C29" s="7">
        <f aca="true" t="shared" si="4" ref="C29:H29">C9+C19</f>
        <v>3998715.22</v>
      </c>
      <c r="D29" s="7">
        <f t="shared" si="4"/>
        <v>0</v>
      </c>
      <c r="E29" s="7">
        <f t="shared" si="4"/>
        <v>3998715.22</v>
      </c>
      <c r="F29" s="7">
        <f t="shared" si="4"/>
        <v>3900415.57</v>
      </c>
      <c r="G29" s="7">
        <f t="shared" si="4"/>
        <v>3900415.57</v>
      </c>
      <c r="H29" s="7">
        <f t="shared" si="4"/>
        <v>98299.6499999999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3" t="s">
        <v>122</v>
      </c>
      <c r="C35" s="223"/>
      <c r="D35" s="2"/>
      <c r="E35" s="2" t="s">
        <v>123</v>
      </c>
    </row>
    <row r="36" spans="2:5" ht="24.75" customHeight="1">
      <c r="B36" s="224" t="s">
        <v>453</v>
      </c>
      <c r="C36" s="224"/>
      <c r="D36" s="2"/>
      <c r="E36" s="2" t="s">
        <v>124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A92" sqref="A92:B9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2" t="s">
        <v>120</v>
      </c>
      <c r="B2" s="173"/>
      <c r="C2" s="173"/>
      <c r="D2" s="173"/>
      <c r="E2" s="173"/>
      <c r="F2" s="173"/>
      <c r="G2" s="225"/>
    </row>
    <row r="3" spans="1:7" ht="12.75">
      <c r="A3" s="205" t="s">
        <v>217</v>
      </c>
      <c r="B3" s="206"/>
      <c r="C3" s="206"/>
      <c r="D3" s="206"/>
      <c r="E3" s="206"/>
      <c r="F3" s="206"/>
      <c r="G3" s="226"/>
    </row>
    <row r="4" spans="1:7" ht="12.75">
      <c r="A4" s="205" t="s">
        <v>305</v>
      </c>
      <c r="B4" s="206"/>
      <c r="C4" s="206"/>
      <c r="D4" s="206"/>
      <c r="E4" s="206"/>
      <c r="F4" s="206"/>
      <c r="G4" s="226"/>
    </row>
    <row r="5" spans="1:7" ht="12.75">
      <c r="A5" s="205" t="s">
        <v>452</v>
      </c>
      <c r="B5" s="206"/>
      <c r="C5" s="206"/>
      <c r="D5" s="206"/>
      <c r="E5" s="206"/>
      <c r="F5" s="206"/>
      <c r="G5" s="226"/>
    </row>
    <row r="6" spans="1:7" ht="13.5" thickBot="1">
      <c r="A6" s="208" t="s">
        <v>1</v>
      </c>
      <c r="B6" s="209"/>
      <c r="C6" s="209"/>
      <c r="D6" s="209"/>
      <c r="E6" s="209"/>
      <c r="F6" s="209"/>
      <c r="G6" s="227"/>
    </row>
    <row r="7" spans="1:7" ht="15.75" customHeight="1">
      <c r="A7" s="172" t="s">
        <v>2</v>
      </c>
      <c r="B7" s="228" t="s">
        <v>219</v>
      </c>
      <c r="C7" s="229"/>
      <c r="D7" s="229"/>
      <c r="E7" s="229"/>
      <c r="F7" s="230"/>
      <c r="G7" s="213" t="s">
        <v>220</v>
      </c>
    </row>
    <row r="8" spans="1:7" ht="15.75" customHeight="1" thickBot="1">
      <c r="A8" s="205"/>
      <c r="B8" s="178"/>
      <c r="C8" s="179"/>
      <c r="D8" s="179"/>
      <c r="E8" s="179"/>
      <c r="F8" s="180"/>
      <c r="G8" s="234"/>
    </row>
    <row r="9" spans="1:7" ht="26.25" thickBot="1">
      <c r="A9" s="208"/>
      <c r="B9" s="167" t="s">
        <v>178</v>
      </c>
      <c r="C9" s="160" t="s">
        <v>221</v>
      </c>
      <c r="D9" s="160" t="s">
        <v>222</v>
      </c>
      <c r="E9" s="160" t="s">
        <v>176</v>
      </c>
      <c r="F9" s="160" t="s">
        <v>195</v>
      </c>
      <c r="G9" s="214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306</v>
      </c>
      <c r="B11" s="61">
        <f aca="true" t="shared" si="0" ref="B11:G11">B12+B22+B31+B42</f>
        <v>3998715.22</v>
      </c>
      <c r="C11" s="61">
        <f t="shared" si="0"/>
        <v>0</v>
      </c>
      <c r="D11" s="61">
        <f t="shared" si="0"/>
        <v>3998715.22</v>
      </c>
      <c r="E11" s="61">
        <f t="shared" si="0"/>
        <v>3900415.57</v>
      </c>
      <c r="F11" s="61">
        <f t="shared" si="0"/>
        <v>3900415.57</v>
      </c>
      <c r="G11" s="61">
        <f t="shared" si="0"/>
        <v>98299.65000000037</v>
      </c>
    </row>
    <row r="12" spans="1:7" ht="12.75">
      <c r="A12" s="104" t="s">
        <v>307</v>
      </c>
      <c r="B12" s="61">
        <f>SUM(B13:B20)</f>
        <v>3998715.22</v>
      </c>
      <c r="C12" s="61">
        <f>SUM(C13:C20)</f>
        <v>0</v>
      </c>
      <c r="D12" s="61">
        <f>SUM(D13:D20)</f>
        <v>3998715.22</v>
      </c>
      <c r="E12" s="61">
        <f>SUM(E13:E20)</f>
        <v>3900415.57</v>
      </c>
      <c r="F12" s="61">
        <f>SUM(F13:F20)</f>
        <v>3900415.57</v>
      </c>
      <c r="G12" s="61">
        <f>D12-E12</f>
        <v>98299.65000000037</v>
      </c>
    </row>
    <row r="13" spans="1:7" ht="12.75">
      <c r="A13" s="105" t="s">
        <v>308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309</v>
      </c>
      <c r="B14" s="59">
        <v>3998715.22</v>
      </c>
      <c r="C14" s="59">
        <v>0</v>
      </c>
      <c r="D14" s="59">
        <f aca="true" t="shared" si="2" ref="D14:D20">B14+C14</f>
        <v>3998715.22</v>
      </c>
      <c r="E14" s="59">
        <f>'F6a_EAEPED_COG'!G160</f>
        <v>3900415.57</v>
      </c>
      <c r="F14" s="59">
        <f>'F6b_EAEPED_CA'!G10</f>
        <v>3900415.57</v>
      </c>
      <c r="G14" s="59">
        <f>D14-E14</f>
        <v>98299.65000000037</v>
      </c>
    </row>
    <row r="15" spans="1:7" ht="12.75">
      <c r="A15" s="105" t="s">
        <v>310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311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312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313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314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315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316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317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318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319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320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321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322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323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324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325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326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327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328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329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330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331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332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333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334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335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336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337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338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339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307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308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309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310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311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312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313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314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315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316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317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318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319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320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321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322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323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324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325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326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327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328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329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330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331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332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333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334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335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336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337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338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298</v>
      </c>
      <c r="B85" s="61">
        <f aca="true" t="shared" si="11" ref="B85:G85">B11+B48</f>
        <v>3998715.22</v>
      </c>
      <c r="C85" s="61">
        <f t="shared" si="11"/>
        <v>0</v>
      </c>
      <c r="D85" s="61">
        <f t="shared" si="11"/>
        <v>3998715.22</v>
      </c>
      <c r="E85" s="61">
        <f t="shared" si="11"/>
        <v>3900415.57</v>
      </c>
      <c r="F85" s="61">
        <f t="shared" si="11"/>
        <v>3900415.57</v>
      </c>
      <c r="G85" s="61">
        <f t="shared" si="11"/>
        <v>98299.65000000037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3" t="s">
        <v>122</v>
      </c>
      <c r="B91" s="223"/>
      <c r="C91" s="2"/>
      <c r="D91" s="2" t="s">
        <v>123</v>
      </c>
    </row>
    <row r="92" spans="1:4" ht="13.5">
      <c r="A92" s="224" t="s">
        <v>453</v>
      </c>
      <c r="B92" s="224"/>
      <c r="C92" s="2"/>
      <c r="D92" s="2" t="s">
        <v>124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:G38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235" t="s">
        <v>120</v>
      </c>
      <c r="B2" s="236"/>
      <c r="C2" s="236"/>
      <c r="D2" s="236"/>
      <c r="E2" s="236"/>
      <c r="F2" s="236"/>
      <c r="G2" s="237"/>
    </row>
    <row r="3" spans="1:7" ht="15">
      <c r="A3" s="205" t="s">
        <v>217</v>
      </c>
      <c r="B3" s="206"/>
      <c r="C3" s="206"/>
      <c r="D3" s="206"/>
      <c r="E3" s="206"/>
      <c r="F3" s="206"/>
      <c r="G3" s="226"/>
    </row>
    <row r="4" spans="1:7" ht="15">
      <c r="A4" s="205" t="s">
        <v>437</v>
      </c>
      <c r="B4" s="206"/>
      <c r="C4" s="206"/>
      <c r="D4" s="206"/>
      <c r="E4" s="206"/>
      <c r="F4" s="206"/>
      <c r="G4" s="226"/>
    </row>
    <row r="5" spans="1:7" ht="15">
      <c r="A5" s="205" t="s">
        <v>452</v>
      </c>
      <c r="B5" s="206"/>
      <c r="C5" s="206"/>
      <c r="D5" s="206"/>
      <c r="E5" s="206"/>
      <c r="F5" s="206"/>
      <c r="G5" s="226"/>
    </row>
    <row r="6" spans="1:7" ht="15.75" thickBot="1">
      <c r="A6" s="208" t="s">
        <v>1</v>
      </c>
      <c r="B6" s="209"/>
      <c r="C6" s="209"/>
      <c r="D6" s="209"/>
      <c r="E6" s="209"/>
      <c r="F6" s="209"/>
      <c r="G6" s="227"/>
    </row>
    <row r="7" spans="1:7" ht="15">
      <c r="A7" s="172" t="s">
        <v>2</v>
      </c>
      <c r="B7" s="228" t="s">
        <v>219</v>
      </c>
      <c r="C7" s="229"/>
      <c r="D7" s="229"/>
      <c r="E7" s="229"/>
      <c r="F7" s="230"/>
      <c r="G7" s="213" t="s">
        <v>220</v>
      </c>
    </row>
    <row r="8" spans="1:7" ht="15.75" thickBot="1">
      <c r="A8" s="205"/>
      <c r="B8" s="178"/>
      <c r="C8" s="179"/>
      <c r="D8" s="179"/>
      <c r="E8" s="179"/>
      <c r="F8" s="180"/>
      <c r="G8" s="234"/>
    </row>
    <row r="9" spans="1:7" ht="39" thickBot="1">
      <c r="A9" s="208"/>
      <c r="B9" s="167" t="s">
        <v>178</v>
      </c>
      <c r="C9" s="160" t="s">
        <v>221</v>
      </c>
      <c r="D9" s="160" t="s">
        <v>222</v>
      </c>
      <c r="E9" s="160" t="s">
        <v>176</v>
      </c>
      <c r="F9" s="160" t="s">
        <v>195</v>
      </c>
      <c r="G9" s="214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438</v>
      </c>
      <c r="B11" s="61">
        <f>B12+B13+B14+B17+B18+B21</f>
        <v>1897618.22</v>
      </c>
      <c r="C11" s="61">
        <f>C12+C13+C14+C17+C18+C21</f>
        <v>-28811.79</v>
      </c>
      <c r="D11" s="61">
        <f>D12+D13+D14+D17+D18+D21</f>
        <v>1868806.43</v>
      </c>
      <c r="E11" s="61">
        <f>E12+E13+E14+E17+E18+E21</f>
        <v>1852632.82</v>
      </c>
      <c r="F11" s="61">
        <f>F12+F13+F14+F17+F18+F21</f>
        <v>1852632.82</v>
      </c>
      <c r="G11" s="61">
        <f>D11-F11</f>
        <v>16173.60999999987</v>
      </c>
    </row>
    <row r="12" spans="1:7" ht="15">
      <c r="A12" s="104" t="s">
        <v>439</v>
      </c>
      <c r="B12" s="61">
        <v>1897618.22</v>
      </c>
      <c r="C12" s="61">
        <v>-28811.79</v>
      </c>
      <c r="D12" s="61">
        <f>B12+C12</f>
        <v>1868806.43</v>
      </c>
      <c r="E12" s="61">
        <v>1852632.82</v>
      </c>
      <c r="F12" s="61">
        <f>E12</f>
        <v>1852632.82</v>
      </c>
      <c r="G12" s="61">
        <f>SUM(G19:G35)</f>
        <v>16173.60999999987</v>
      </c>
    </row>
    <row r="13" spans="1:7" ht="15">
      <c r="A13" s="104" t="s">
        <v>440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441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442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443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444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445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446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447</v>
      </c>
      <c r="B20" s="59">
        <v>0</v>
      </c>
      <c r="C20" s="59">
        <v>0</v>
      </c>
      <c r="D20" s="59">
        <f>B20+C20</f>
        <v>0</v>
      </c>
      <c r="E20" s="59">
        <f>'F6a_EAEPED_COG'!G159</f>
        <v>0</v>
      </c>
      <c r="F20" s="59">
        <v>0</v>
      </c>
      <c r="G20" s="59">
        <f>D20-E20</f>
        <v>0</v>
      </c>
    </row>
    <row r="21" spans="1:7" ht="15">
      <c r="A21" s="104" t="s">
        <v>448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449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439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440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441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442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443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444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445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446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447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448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450</v>
      </c>
      <c r="B35" s="110">
        <f aca="true" t="shared" si="5" ref="B35:G35">B11+B23</f>
        <v>1897618.22</v>
      </c>
      <c r="C35" s="110">
        <f t="shared" si="5"/>
        <v>-28811.79</v>
      </c>
      <c r="D35" s="110">
        <f t="shared" si="5"/>
        <v>1868806.43</v>
      </c>
      <c r="E35" s="110">
        <f t="shared" si="5"/>
        <v>1852632.82</v>
      </c>
      <c r="F35" s="110">
        <f t="shared" si="5"/>
        <v>1852632.82</v>
      </c>
      <c r="G35" s="110">
        <f t="shared" si="5"/>
        <v>16173.60999999987</v>
      </c>
    </row>
    <row r="37" spans="1:6" ht="15">
      <c r="A37" s="223" t="s">
        <v>122</v>
      </c>
      <c r="B37" s="223"/>
      <c r="C37" s="170"/>
      <c r="D37" s="170"/>
      <c r="E37" s="170"/>
      <c r="F37" s="170" t="s">
        <v>123</v>
      </c>
    </row>
    <row r="38" spans="1:7" ht="24.75" customHeight="1">
      <c r="A38" s="196" t="s">
        <v>453</v>
      </c>
      <c r="B38" s="196"/>
      <c r="C38" s="238"/>
      <c r="D38" s="170"/>
      <c r="E38" s="197" t="s">
        <v>124</v>
      </c>
      <c r="F38" s="197"/>
      <c r="G38" s="197"/>
    </row>
  </sheetData>
  <sheetProtection/>
  <mergeCells count="11">
    <mergeCell ref="E38:G38"/>
    <mergeCell ref="A37:B37"/>
    <mergeCell ref="A38:B38"/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Flor</cp:lastModifiedBy>
  <cp:lastPrinted>2021-01-19T17:53:42Z</cp:lastPrinted>
  <dcterms:created xsi:type="dcterms:W3CDTF">2016-10-11T18:36:49Z</dcterms:created>
  <dcterms:modified xsi:type="dcterms:W3CDTF">2021-01-19T17:57:26Z</dcterms:modified>
  <cp:category/>
  <cp:version/>
  <cp:contentType/>
  <cp:contentStatus/>
</cp:coreProperties>
</file>