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440" tabRatio="886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" sheetId="10" state="hidden" r:id="rId10"/>
    <sheet name="Hoja2" sheetId="11" state="hidden" r:id="rId11"/>
    <sheet name="GUIA DE CUMPLIIENTO (2)" sheetId="12" state="hidden" r:id="rId12"/>
    <sheet name="Hoja8" sheetId="13" state="hidden" r:id="rId13"/>
    <sheet name="GUIA DE CUMPLIIENTO" sheetId="14" state="hidden" r:id="rId14"/>
  </sheets>
  <externalReferences>
    <externalReference r:id="rId17"/>
  </externalReferences>
  <definedNames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0">'Hoja2'!$A$3:$L$77</definedName>
    <definedName name="_xlnm.Print_Titles" localSheetId="9">'Guia'!$2:$10</definedName>
    <definedName name="_xlnm.Print_Titles" localSheetId="11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Sof?a</author>
    <author>Planeaci?n1</author>
  </authors>
  <commentList>
    <comment ref="C11" authorId="0">
      <text>
        <r>
          <rPr>
            <b/>
            <sz val="9"/>
            <color indexed="8"/>
            <rFont val="Tahoma"/>
            <family val="2"/>
          </rPr>
          <t>Sofía: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FAM 1,723,097 
</t>
        </r>
        <r>
          <rPr>
            <sz val="9"/>
            <color indexed="8"/>
            <rFont val="Tahoma"/>
            <family val="2"/>
          </rPr>
          <t xml:space="preserve">MAS 
</t>
        </r>
        <r>
          <rPr>
            <sz val="9"/>
            <color indexed="8"/>
            <rFont val="Tahoma"/>
            <family val="2"/>
          </rPr>
          <t xml:space="preserve">FAMP 598,406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48" authorId="1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comments5.xml><?xml version="1.0" encoding="utf-8"?>
<comments xmlns="http://schemas.openxmlformats.org/spreadsheetml/2006/main">
  <authors>
    <author>Sof?a</author>
  </authors>
  <commentList>
    <comment ref="D19" authorId="0">
      <text>
        <r>
          <rPr>
            <b/>
            <sz val="9"/>
            <color indexed="8"/>
            <rFont val="Tahoma"/>
            <family val="2"/>
          </rPr>
          <t>Sofía: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Monto por el ante 50-50
</t>
        </r>
        <r>
          <rPr>
            <sz val="9"/>
            <color indexed="8"/>
            <rFont val="Tahoma"/>
            <family val="2"/>
          </rPr>
          <t>Estatal</t>
        </r>
      </text>
    </comment>
  </commentList>
</comments>
</file>

<file path=xl/sharedStrings.xml><?xml version="1.0" encoding="utf-8"?>
<sst xmlns="http://schemas.openxmlformats.org/spreadsheetml/2006/main" count="1653" uniqueCount="596">
  <si>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</si>
  <si>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</si>
  <si>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</si>
  <si>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</si>
  <si>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</si>
  <si>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</si>
  <si>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</si>
  <si>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</si>
  <si>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</si>
  <si>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</si>
  <si>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</si>
  <si>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</si>
  <si>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</si>
  <si>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</si>
  <si>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</si>
  <si>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</si>
  <si>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</si>
  <si>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</si>
  <si>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</si>
  <si>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</si>
  <si>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</si>
  <si>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</si>
  <si>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</si>
  <si>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</si>
  <si>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</si>
  <si>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</si>
  <si>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</si>
  <si>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</si>
  <si>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</si>
  <si>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</si>
  <si>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</si>
  <si>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</si>
  <si>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</si>
  <si>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</si>
  <si>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</si>
  <si>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</si>
  <si>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</si>
  <si>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</si>
  <si>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</si>
  <si>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</si>
  <si>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</si>
  <si>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</si>
  <si>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</si>
  <si>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</si>
  <si>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</si>
  <si>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</si>
  <si>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</si>
  <si>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</si>
  <si>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</si>
  <si>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</si>
  <si>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</si>
  <si>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</si>
  <si>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</si>
  <si>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</si>
  <si>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</si>
  <si>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</si>
  <si>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</si>
  <si>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</si>
  <si>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</si>
  <si>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</si>
  <si>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</si>
  <si>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</si>
  <si>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</si>
  <si>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</si>
  <si>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</si>
  <si>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</si>
  <si>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</si>
  <si>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</si>
  <si>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</si>
  <si>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</si>
  <si>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</si>
  <si>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</si>
  <si>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</si>
  <si>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</si>
  <si>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</si>
  <si>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</si>
  <si>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</si>
  <si>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</si>
  <si>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</si>
  <si>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</si>
  <si>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</si>
  <si>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</si>
  <si>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</si>
  <si>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</si>
  <si>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</si>
  <si>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</si>
  <si>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</si>
  <si>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</si>
  <si>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</si>
  <si>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</si>
  <si>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</si>
  <si>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</si>
  <si>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</si>
  <si>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</si>
  <si>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</si>
  <si>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</si>
  <si>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</si>
  <si>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</si>
  <si>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</si>
  <si>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</si>
  <si>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</si>
  <si>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</si>
  <si>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</si>
  <si>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</si>
  <si>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</si>
  <si>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</si>
  <si>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</si>
  <si>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</si>
  <si>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</si>
  <si>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</si>
  <si>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</si>
  <si>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</si>
  <si>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</si>
  <si>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</si>
  <si>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</si>
  <si>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</si>
  <si>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</si>
  <si>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</si>
  <si>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</si>
  <si>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</si>
  <si>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</si>
  <si>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</si>
  <si>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</si>
  <si>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</si>
  <si>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</si>
  <si>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</si>
  <si>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</si>
  <si>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</si>
  <si>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</si>
  <si>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</si>
  <si>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</si>
  <si>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</si>
  <si>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</si>
  <si>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</si>
  <si>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</si>
  <si>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</si>
  <si>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</si>
  <si>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</si>
  <si>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</si>
  <si>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</si>
  <si>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</si>
  <si>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</si>
  <si>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</si>
  <si>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</si>
  <si>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</si>
  <si>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</si>
  <si>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</si>
  <si>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</si>
  <si>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</si>
  <si>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</si>
  <si>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</si>
  <si>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</si>
  <si>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</si>
  <si>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</si>
  <si>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</si>
  <si>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</si>
  <si>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</si>
  <si>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</si>
  <si>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</si>
  <si>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</si>
  <si>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</si>
  <si>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</si>
  <si>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</si>
  <si>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</si>
  <si>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</si>
  <si>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</si>
  <si>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</si>
  <si>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</si>
  <si>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</si>
  <si>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</si>
  <si>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</si>
  <si>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</si>
  <si>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</si>
  <si>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</si>
  <si>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</si>
  <si>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</si>
  <si>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</si>
  <si>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</si>
  <si>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</si>
  <si>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</si>
  <si>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</si>
  <si>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</si>
  <si>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</si>
  <si>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</si>
  <si>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</si>
  <si>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</si>
  <si>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</si>
  <si>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</si>
  <si>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</si>
  <si>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</si>
  <si>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</si>
  <si>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</si>
  <si>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</si>
  <si>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</si>
  <si>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</si>
  <si>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</si>
  <si>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</si>
  <si>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</si>
  <si>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</si>
  <si>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</si>
  <si>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</si>
  <si>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</si>
  <si>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</si>
  <si>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</si>
  <si>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</si>
  <si>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</si>
  <si>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</si>
  <si>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</si>
  <si>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</si>
  <si>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</si>
  <si>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</si>
  <si>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</si>
  <si>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</si>
  <si>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</si>
  <si>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</si>
  <si>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</si>
  <si>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</si>
  <si>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</si>
  <si>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</si>
  <si>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</si>
  <si>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</si>
  <si>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</si>
  <si>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</si>
  <si>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</si>
  <si>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</si>
  <si>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</si>
  <si>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</si>
  <si>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</si>
  <si>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</si>
  <si>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</si>
  <si>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</si>
  <si>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</si>
  <si>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</si>
  <si>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</si>
  <si>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</si>
  <si>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</si>
  <si>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</si>
  <si>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</si>
  <si>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</si>
  <si>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</si>
  <si>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</si>
  <si>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</si>
  <si>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</si>
  <si>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</si>
  <si>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</si>
  <si>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</si>
  <si>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</si>
  <si>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</si>
  <si>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</si>
  <si>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</si>
  <si>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</si>
  <si>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</si>
  <si>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</si>
  <si>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</si>
  <si>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</si>
  <si>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</si>
  <si>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</si>
  <si>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</si>
  <si>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</si>
  <si>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</si>
  <si>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</si>
  <si>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</si>
  <si>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</si>
  <si>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</si>
  <si>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</si>
  <si>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</si>
  <si>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</si>
  <si>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</si>
  <si>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</si>
  <si>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</si>
  <si>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</si>
  <si>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</si>
  <si>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</si>
  <si>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</si>
  <si>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</si>
  <si>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</si>
  <si>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</si>
  <si>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</si>
  <si>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</si>
  <si>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</si>
  <si>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</si>
  <si>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31 de diciembre 2018</t>
  </si>
  <si>
    <t>31 de diciembre de 2018</t>
  </si>
  <si>
    <t>Monto pagado de la inversión al 30 de junio de 2019 K)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</si>
  <si>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</si>
  <si>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</si>
  <si>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</si>
  <si>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</si>
  <si>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</si>
  <si>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</si>
  <si>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</si>
  <si>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</si>
  <si>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</si>
  <si>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</si>
  <si>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</si>
  <si>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Al 30 de septiembre de 2019 y al 31 de diciembre de 2018</t>
  </si>
  <si>
    <t>30 de septiembre 2019</t>
  </si>
  <si>
    <t>Al 01 de enero al 30 de septiembre de 2019</t>
  </si>
  <si>
    <t>Monto pagado de la inversión actualizado al 30 de septiembre de 2019 (l)</t>
  </si>
  <si>
    <t>Saldo pendiente por pagar de la inversión al 30 de septiembre de 2019 (m = g – l)</t>
  </si>
  <si>
    <t>Balance Presupuestario - LDF</t>
  </si>
  <si>
    <t>Del 1 de enero al 30 de Septiembre de 2019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</si>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</sst>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785">
    <xf numFmtId="0" fontId="0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 wrapText="1"/>
    </xf>
    <xf numFmtId="0" fontId="65" fillId="34" borderId="14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 wrapTex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21" borderId="15" xfId="0" applyFont="1" applyFill="1" applyBorder="1" applyAlignment="1">
      <alignment horizontal="center" wrapText="1"/>
    </xf>
    <xf numFmtId="0" fontId="66" fillId="21" borderId="14" xfId="0" applyFont="1" applyFill="1" applyBorder="1" applyAlignment="1">
      <alignment horizontal="center" wrapText="1"/>
    </xf>
    <xf numFmtId="0" fontId="66" fillId="21" borderId="14" xfId="0" applyFont="1" applyFill="1" applyBorder="1" applyAlignment="1">
      <alignment wrapText="1"/>
    </xf>
    <xf numFmtId="0" fontId="66" fillId="21" borderId="11" xfId="0" applyFont="1" applyFill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7" fillId="0" borderId="14" xfId="0" applyFont="1" applyBorder="1" applyAlignment="1">
      <alignment horizontal="center"/>
    </xf>
    <xf numFmtId="0" fontId="67" fillId="0" borderId="14" xfId="0" applyFont="1" applyBorder="1" applyAlignment="1">
      <alignment wrapText="1"/>
    </xf>
    <xf numFmtId="0" fontId="66" fillId="0" borderId="16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wrapText="1"/>
    </xf>
    <xf numFmtId="43" fontId="66" fillId="0" borderId="0" xfId="49" applyFont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6" fillId="0" borderId="19" xfId="0" applyFont="1" applyBorder="1" applyAlignment="1">
      <alignment wrapText="1"/>
    </xf>
    <xf numFmtId="43" fontId="66" fillId="0" borderId="20" xfId="49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66" fillId="21" borderId="12" xfId="0" applyFont="1" applyFill="1" applyBorder="1" applyAlignment="1">
      <alignment horizontal="center" wrapText="1"/>
    </xf>
    <xf numFmtId="0" fontId="66" fillId="21" borderId="12" xfId="0" applyFont="1" applyFill="1" applyBorder="1" applyAlignment="1">
      <alignment wrapText="1"/>
    </xf>
    <xf numFmtId="0" fontId="66" fillId="21" borderId="21" xfId="0" applyFont="1" applyFill="1" applyBorder="1" applyAlignment="1">
      <alignment horizontal="center" wrapText="1"/>
    </xf>
    <xf numFmtId="0" fontId="67" fillId="21" borderId="15" xfId="0" applyFont="1" applyFill="1" applyBorder="1" applyAlignment="1">
      <alignment horizontal="right" wrapText="1"/>
    </xf>
    <xf numFmtId="0" fontId="67" fillId="21" borderId="14" xfId="0" applyFont="1" applyFill="1" applyBorder="1" applyAlignment="1">
      <alignment horizontal="center"/>
    </xf>
    <xf numFmtId="0" fontId="67" fillId="21" borderId="14" xfId="0" applyFont="1" applyFill="1" applyBorder="1" applyAlignment="1">
      <alignment wrapText="1"/>
    </xf>
    <xf numFmtId="0" fontId="67" fillId="0" borderId="14" xfId="0" applyFont="1" applyBorder="1" applyAlignment="1">
      <alignment horizontal="left" wrapText="1" indent="2"/>
    </xf>
    <xf numFmtId="0" fontId="66" fillId="0" borderId="0" xfId="0" applyFont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67" fillId="0" borderId="15" xfId="0" applyFont="1" applyBorder="1" applyAlignment="1">
      <alignment horizontal="right" wrapText="1"/>
    </xf>
    <xf numFmtId="0" fontId="66" fillId="21" borderId="18" xfId="0" applyFont="1" applyFill="1" applyBorder="1" applyAlignment="1">
      <alignment horizontal="center" wrapText="1"/>
    </xf>
    <xf numFmtId="0" fontId="66" fillId="21" borderId="19" xfId="0" applyFont="1" applyFill="1" applyBorder="1" applyAlignment="1">
      <alignment horizontal="center" wrapText="1"/>
    </xf>
    <xf numFmtId="0" fontId="66" fillId="21" borderId="13" xfId="0" applyFont="1" applyFill="1" applyBorder="1" applyAlignment="1">
      <alignment horizontal="center" wrapText="1"/>
    </xf>
    <xf numFmtId="0" fontId="68" fillId="0" borderId="21" xfId="0" applyFont="1" applyBorder="1" applyAlignment="1">
      <alignment horizontal="center" wrapText="1"/>
    </xf>
    <xf numFmtId="0" fontId="66" fillId="0" borderId="21" xfId="0" applyFont="1" applyBorder="1" applyAlignment="1">
      <alignment wrapText="1"/>
    </xf>
    <xf numFmtId="0" fontId="66" fillId="0" borderId="12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66" fillId="21" borderId="10" xfId="0" applyFont="1" applyFill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wrapText="1"/>
    </xf>
    <xf numFmtId="0" fontId="66" fillId="0" borderId="14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65" fillId="21" borderId="22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66" fillId="21" borderId="0" xfId="0" applyFont="1" applyFill="1" applyAlignment="1">
      <alignment horizontal="center" wrapText="1"/>
    </xf>
    <xf numFmtId="0" fontId="66" fillId="21" borderId="16" xfId="0" applyFont="1" applyFill="1" applyBorder="1" applyAlignment="1">
      <alignment horizontal="center" wrapText="1"/>
    </xf>
    <xf numFmtId="0" fontId="66" fillId="21" borderId="20" xfId="0" applyFont="1" applyFill="1" applyBorder="1" applyAlignment="1">
      <alignment horizontal="center" wrapText="1"/>
    </xf>
    <xf numFmtId="0" fontId="68" fillId="21" borderId="14" xfId="0" applyFont="1" applyFill="1" applyBorder="1" applyAlignment="1">
      <alignment wrapText="1"/>
    </xf>
    <xf numFmtId="0" fontId="68" fillId="21" borderId="12" xfId="0" applyFont="1" applyFill="1" applyBorder="1" applyAlignment="1">
      <alignment wrapText="1"/>
    </xf>
    <xf numFmtId="0" fontId="66" fillId="0" borderId="23" xfId="0" applyFont="1" applyBorder="1" applyAlignment="1">
      <alignment horizontal="justify"/>
    </xf>
    <xf numFmtId="0" fontId="66" fillId="0" borderId="0" xfId="0" applyFont="1" applyAlignment="1">
      <alignment horizontal="justify"/>
    </xf>
    <xf numFmtId="0" fontId="66" fillId="0" borderId="17" xfId="0" applyFont="1" applyBorder="1" applyAlignment="1">
      <alignment horizontal="justify"/>
    </xf>
    <xf numFmtId="0" fontId="65" fillId="34" borderId="12" xfId="0" applyFont="1" applyFill="1" applyBorder="1" applyAlignment="1">
      <alignment horizontal="center" wrapText="1"/>
    </xf>
    <xf numFmtId="0" fontId="65" fillId="34" borderId="21" xfId="0" applyFont="1" applyFill="1" applyBorder="1" applyAlignment="1">
      <alignment horizontal="center" wrapText="1"/>
    </xf>
    <xf numFmtId="0" fontId="70" fillId="0" borderId="17" xfId="0" applyFont="1" applyBorder="1" applyAlignment="1">
      <alignment horizontal="center" wrapText="1"/>
    </xf>
    <xf numFmtId="0" fontId="70" fillId="0" borderId="19" xfId="0" applyFont="1" applyBorder="1" applyAlignment="1">
      <alignment horizontal="center" wrapText="1"/>
    </xf>
    <xf numFmtId="0" fontId="70" fillId="0" borderId="21" xfId="0" applyFont="1" applyBorder="1" applyAlignment="1">
      <alignment horizontal="center" wrapText="1"/>
    </xf>
    <xf numFmtId="0" fontId="65" fillId="34" borderId="11" xfId="0" applyFont="1" applyFill="1" applyBorder="1" applyAlignment="1">
      <alignment wrapText="1"/>
    </xf>
    <xf numFmtId="0" fontId="67" fillId="0" borderId="14" xfId="0" applyFont="1" applyBorder="1" applyAlignment="1">
      <alignment horizontal="center" vertical="top"/>
    </xf>
    <xf numFmtId="0" fontId="67" fillId="0" borderId="11" xfId="0" applyFont="1" applyBorder="1" applyAlignment="1">
      <alignment vertical="top" wrapText="1"/>
    </xf>
    <xf numFmtId="0" fontId="67" fillId="0" borderId="11" xfId="0" applyFont="1" applyBorder="1" applyAlignment="1">
      <alignment wrapText="1"/>
    </xf>
    <xf numFmtId="0" fontId="71" fillId="0" borderId="0" xfId="0" applyFont="1" applyAlignment="1">
      <alignment horizontal="justify"/>
    </xf>
    <xf numFmtId="43" fontId="66" fillId="0" borderId="21" xfId="49" applyFont="1" applyBorder="1" applyAlignment="1">
      <alignment horizontal="center" wrapText="1"/>
    </xf>
    <xf numFmtId="0" fontId="7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 indent="1"/>
    </xf>
    <xf numFmtId="4" fontId="5" fillId="0" borderId="27" xfId="0" applyNumberFormat="1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5" fillId="0" borderId="31" xfId="0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0" fontId="3" fillId="0" borderId="31" xfId="0" applyFont="1" applyBorder="1" applyAlignment="1">
      <alignment horizontal="left" vertical="top" wrapText="1" indent="1"/>
    </xf>
    <xf numFmtId="3" fontId="6" fillId="0" borderId="32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31" xfId="0" applyNumberFormat="1" applyFont="1" applyBorder="1" applyAlignment="1">
      <alignment vertical="top" wrapText="1"/>
    </xf>
    <xf numFmtId="0" fontId="3" fillId="0" borderId="31" xfId="0" applyFont="1" applyBorder="1" applyAlignment="1">
      <alignment horizontal="left" vertical="top" wrapText="1" indent="2"/>
    </xf>
    <xf numFmtId="3" fontId="5" fillId="0" borderId="3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32" xfId="0" applyFont="1" applyBorder="1" applyAlignment="1">
      <alignment horizontal="left" vertical="top" wrapText="1" indent="2"/>
    </xf>
    <xf numFmtId="0" fontId="3" fillId="0" borderId="32" xfId="0" applyFont="1" applyBorder="1" applyAlignment="1">
      <alignment horizontal="left" vertical="top" wrapText="1" indent="1"/>
    </xf>
    <xf numFmtId="3" fontId="6" fillId="0" borderId="33" xfId="0" applyNumberFormat="1" applyFont="1" applyBorder="1" applyAlignment="1">
      <alignment vertical="top" wrapText="1"/>
    </xf>
    <xf numFmtId="3" fontId="5" fillId="0" borderId="34" xfId="0" applyNumberFormat="1" applyFont="1" applyBorder="1" applyAlignment="1">
      <alignment vertical="top" wrapText="1"/>
    </xf>
    <xf numFmtId="3" fontId="5" fillId="0" borderId="35" xfId="0" applyNumberFormat="1" applyFont="1" applyBorder="1" applyAlignment="1">
      <alignment vertical="top" wrapText="1"/>
    </xf>
    <xf numFmtId="0" fontId="4" fillId="0" borderId="36" xfId="0" applyFont="1" applyBorder="1" applyAlignment="1">
      <alignment horizontal="left" vertical="top" wrapText="1" indent="1"/>
    </xf>
    <xf numFmtId="3" fontId="5" fillId="0" borderId="37" xfId="0" applyNumberFormat="1" applyFont="1" applyBorder="1" applyAlignment="1">
      <alignment vertical="top" wrapText="1"/>
    </xf>
    <xf numFmtId="0" fontId="3" fillId="0" borderId="36" xfId="0" applyFont="1" applyBorder="1" applyAlignment="1">
      <alignment horizontal="left" vertical="top" wrapText="1" indent="1"/>
    </xf>
    <xf numFmtId="0" fontId="7" fillId="0" borderId="36" xfId="0" applyFont="1" applyBorder="1" applyAlignment="1">
      <alignment horizontal="left" vertical="top" wrapText="1"/>
    </xf>
    <xf numFmtId="3" fontId="6" fillId="0" borderId="37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0" fontId="4" fillId="0" borderId="36" xfId="0" applyFont="1" applyBorder="1" applyAlignment="1">
      <alignment horizontal="left" vertical="center" wrapText="1" indent="1"/>
    </xf>
    <xf numFmtId="0" fontId="7" fillId="0" borderId="31" xfId="0" applyFont="1" applyBorder="1" applyAlignment="1">
      <alignment horizontal="left" vertical="top" wrapText="1"/>
    </xf>
    <xf numFmtId="4" fontId="5" fillId="0" borderId="34" xfId="0" applyNumberFormat="1" applyFont="1" applyBorder="1" applyAlignment="1">
      <alignment vertical="top" wrapText="1"/>
    </xf>
    <xf numFmtId="4" fontId="5" fillId="0" borderId="35" xfId="0" applyNumberFormat="1" applyFont="1" applyBorder="1" applyAlignment="1">
      <alignment vertical="top" wrapText="1"/>
    </xf>
    <xf numFmtId="4" fontId="7" fillId="0" borderId="34" xfId="0" applyNumberFormat="1" applyFont="1" applyBorder="1" applyAlignment="1">
      <alignment vertical="top" wrapText="1"/>
    </xf>
    <xf numFmtId="4" fontId="7" fillId="0" borderId="35" xfId="0" applyNumberFormat="1" applyFont="1" applyBorder="1" applyAlignment="1">
      <alignment vertical="top" wrapText="1"/>
    </xf>
    <xf numFmtId="3" fontId="7" fillId="0" borderId="34" xfId="0" applyNumberFormat="1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4" fillId="0" borderId="41" xfId="0" applyFont="1" applyBorder="1" applyAlignment="1">
      <alignment horizontal="left" vertical="top" wrapText="1" indent="1"/>
    </xf>
    <xf numFmtId="3" fontId="6" fillId="0" borderId="42" xfId="0" applyNumberFormat="1" applyFont="1" applyBorder="1" applyAlignment="1">
      <alignment vertical="top" wrapText="1"/>
    </xf>
    <xf numFmtId="3" fontId="6" fillId="0" borderId="40" xfId="0" applyNumberFormat="1" applyFont="1" applyBorder="1" applyAlignment="1">
      <alignment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 indent="1"/>
    </xf>
    <xf numFmtId="0" fontId="3" fillId="0" borderId="34" xfId="0" applyFont="1" applyBorder="1" applyAlignment="1">
      <alignment horizontal="left" vertical="top" wrapText="1" indent="2"/>
    </xf>
    <xf numFmtId="0" fontId="4" fillId="0" borderId="34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top" wrapText="1" indent="1"/>
    </xf>
    <xf numFmtId="0" fontId="3" fillId="0" borderId="39" xfId="0" applyFont="1" applyBorder="1" applyAlignment="1">
      <alignment horizontal="left" vertical="top" wrapText="1" inden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3" fontId="72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4" xfId="0" applyFont="1" applyFill="1" applyBorder="1" applyAlignment="1">
      <alignment horizontal="left" vertical="center" wrapText="1" indent="2"/>
    </xf>
    <xf numFmtId="3" fontId="4" fillId="33" borderId="44" xfId="0" applyNumberFormat="1" applyFont="1" applyFill="1" applyBorder="1" applyAlignment="1">
      <alignment horizontal="left" vertical="top" wrapText="1" indent="1"/>
    </xf>
    <xf numFmtId="3" fontId="4" fillId="33" borderId="44" xfId="0" applyNumberFormat="1" applyFont="1" applyFill="1" applyBorder="1" applyAlignment="1">
      <alignment horizontal="center" vertical="top" wrapText="1"/>
    </xf>
    <xf numFmtId="0" fontId="4" fillId="33" borderId="44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5" xfId="0" applyFont="1" applyBorder="1" applyAlignment="1">
      <alignment horizontal="left" vertical="top" wrapText="1"/>
    </xf>
    <xf numFmtId="3" fontId="7" fillId="0" borderId="45" xfId="0" applyNumberFormat="1" applyFont="1" applyBorder="1" applyAlignment="1">
      <alignment vertical="top" wrapText="1"/>
    </xf>
    <xf numFmtId="0" fontId="7" fillId="0" borderId="45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7" xfId="0" applyFont="1" applyBorder="1" applyAlignment="1">
      <alignment horizontal="left" vertical="top" wrapText="1" indent="1"/>
    </xf>
    <xf numFmtId="3" fontId="7" fillId="0" borderId="37" xfId="0" applyNumberFormat="1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3" fillId="0" borderId="46" xfId="0" applyFont="1" applyBorder="1" applyAlignment="1">
      <alignment horizontal="left" vertical="top" wrapText="1" indent="1"/>
    </xf>
    <xf numFmtId="3" fontId="7" fillId="0" borderId="46" xfId="0" applyNumberFormat="1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4" xfId="0" applyFont="1" applyBorder="1" applyAlignment="1">
      <alignment horizontal="right" vertical="top" wrapText="1"/>
    </xf>
    <xf numFmtId="0" fontId="7" fillId="0" borderId="44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left" vertical="center" wrapText="1" indent="1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3" fontId="6" fillId="0" borderId="47" xfId="0" applyNumberFormat="1" applyFont="1" applyBorder="1" applyAlignment="1">
      <alignment vertical="top" wrapText="1"/>
    </xf>
    <xf numFmtId="0" fontId="4" fillId="0" borderId="29" xfId="0" applyFont="1" applyBorder="1" applyAlignment="1">
      <alignment horizontal="left" vertical="top" wrapText="1" indent="1"/>
    </xf>
    <xf numFmtId="3" fontId="5" fillId="0" borderId="43" xfId="0" applyNumberFormat="1" applyFont="1" applyBorder="1" applyAlignment="1">
      <alignment vertical="top" wrapText="1"/>
    </xf>
    <xf numFmtId="3" fontId="5" fillId="0" borderId="26" xfId="0" applyNumberFormat="1" applyFont="1" applyBorder="1" applyAlignment="1">
      <alignment vertical="top" wrapText="1"/>
    </xf>
    <xf numFmtId="0" fontId="4" fillId="0" borderId="48" xfId="0" applyFont="1" applyBorder="1" applyAlignment="1">
      <alignment horizontal="left" vertical="top" wrapText="1" indent="1"/>
    </xf>
    <xf numFmtId="3" fontId="5" fillId="0" borderId="25" xfId="0" applyNumberFormat="1" applyFont="1" applyBorder="1" applyAlignment="1">
      <alignment vertical="top" wrapText="1"/>
    </xf>
    <xf numFmtId="3" fontId="7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4" fillId="0" borderId="0" xfId="0" applyFont="1" applyAlignment="1">
      <alignment/>
    </xf>
    <xf numFmtId="0" fontId="4" fillId="0" borderId="49" xfId="0" applyFont="1" applyBorder="1" applyAlignment="1">
      <alignment horizontal="center"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47" xfId="0" applyFont="1" applyBorder="1" applyAlignment="1">
      <alignment horizontal="left" vertical="top" wrapText="1" indent="2"/>
    </xf>
    <xf numFmtId="0" fontId="3" fillId="0" borderId="47" xfId="0" applyFont="1" applyBorder="1" applyAlignment="1">
      <alignment horizontal="left" vertical="top" wrapText="1" indent="1"/>
    </xf>
    <xf numFmtId="0" fontId="4" fillId="0" borderId="50" xfId="0" applyFont="1" applyBorder="1" applyAlignment="1">
      <alignment horizontal="left" vertical="top" wrapText="1" inden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7" fillId="33" borderId="51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7" fillId="34" borderId="22" xfId="0" applyFont="1" applyFill="1" applyBorder="1" applyAlignment="1">
      <alignment horizontal="left" vertical="center"/>
    </xf>
    <xf numFmtId="0" fontId="77" fillId="34" borderId="12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center" vertical="center"/>
    </xf>
    <xf numFmtId="0" fontId="77" fillId="21" borderId="15" xfId="0" applyFont="1" applyFill="1" applyBorder="1" applyAlignment="1">
      <alignment horizontal="center" vertical="center"/>
    </xf>
    <xf numFmtId="0" fontId="77" fillId="21" borderId="12" xfId="0" applyFont="1" applyFill="1" applyBorder="1" applyAlignment="1">
      <alignment horizontal="left" vertical="center"/>
    </xf>
    <xf numFmtId="0" fontId="77" fillId="21" borderId="12" xfId="0" applyFont="1" applyFill="1" applyBorder="1" applyAlignment="1">
      <alignment horizontal="center" vertical="center"/>
    </xf>
    <xf numFmtId="0" fontId="75" fillId="21" borderId="14" xfId="0" applyFont="1" applyFill="1" applyBorder="1" applyAlignment="1">
      <alignment horizontal="center" vertical="center"/>
    </xf>
    <xf numFmtId="0" fontId="75" fillId="21" borderId="11" xfId="0" applyFont="1" applyFill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4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9" fillId="0" borderId="17" xfId="0" applyFont="1" applyBorder="1" applyAlignment="1">
      <alignment horizontal="center" wrapText="1"/>
    </xf>
    <xf numFmtId="0" fontId="75" fillId="0" borderId="17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/>
    </xf>
    <xf numFmtId="43" fontId="75" fillId="0" borderId="0" xfId="49" applyFont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left" vertical="center"/>
    </xf>
    <xf numFmtId="0" fontId="79" fillId="0" borderId="19" xfId="0" applyFont="1" applyBorder="1" applyAlignment="1">
      <alignment horizontal="center" wrapText="1"/>
    </xf>
    <xf numFmtId="0" fontId="75" fillId="0" borderId="19" xfId="0" applyFont="1" applyBorder="1" applyAlignment="1">
      <alignment horizontal="left" vertical="center"/>
    </xf>
    <xf numFmtId="0" fontId="75" fillId="0" borderId="19" xfId="0" applyFont="1" applyBorder="1" applyAlignment="1">
      <alignment horizontal="center" vertical="center"/>
    </xf>
    <xf numFmtId="43" fontId="75" fillId="0" borderId="20" xfId="49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/>
    </xf>
    <xf numFmtId="0" fontId="75" fillId="21" borderId="21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4" xfId="0" applyFont="1" applyFill="1" applyBorder="1" applyAlignment="1">
      <alignment horizontal="center" vertical="center"/>
    </xf>
    <xf numFmtId="0" fontId="78" fillId="21" borderId="14" xfId="0" applyFont="1" applyFill="1" applyBorder="1" applyAlignment="1">
      <alignment horizontal="left" vertical="center"/>
    </xf>
    <xf numFmtId="0" fontId="75" fillId="21" borderId="14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vertical="center" wrapText="1"/>
    </xf>
    <xf numFmtId="0" fontId="75" fillId="21" borderId="18" xfId="0" applyFont="1" applyFill="1" applyBorder="1" applyAlignment="1">
      <alignment horizontal="center" vertical="center"/>
    </xf>
    <xf numFmtId="0" fontId="75" fillId="21" borderId="19" xfId="0" applyFont="1" applyFill="1" applyBorder="1" applyAlignment="1">
      <alignment horizontal="center" vertical="center"/>
    </xf>
    <xf numFmtId="0" fontId="75" fillId="21" borderId="13" xfId="0" applyFont="1" applyFill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21" borderId="10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7" fillId="21" borderId="22" xfId="0" applyFont="1" applyFill="1" applyBorder="1" applyAlignment="1">
      <alignment horizontal="center" vertical="center"/>
    </xf>
    <xf numFmtId="0" fontId="75" fillId="21" borderId="0" xfId="0" applyFont="1" applyFill="1" applyAlignment="1">
      <alignment horizontal="center" vertical="center"/>
    </xf>
    <xf numFmtId="0" fontId="75" fillId="21" borderId="16" xfId="0" applyFont="1" applyFill="1" applyBorder="1" applyAlignment="1">
      <alignment horizontal="center" vertical="center"/>
    </xf>
    <xf numFmtId="0" fontId="75" fillId="21" borderId="20" xfId="0" applyFont="1" applyFill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7" fillId="34" borderId="21" xfId="0" applyFont="1" applyFill="1" applyBorder="1" applyAlignment="1">
      <alignment horizontal="center" vertical="center"/>
    </xf>
    <xf numFmtId="0" fontId="7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5" fillId="33" borderId="22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 wrapText="1"/>
    </xf>
    <xf numFmtId="0" fontId="65" fillId="21" borderId="15" xfId="0" applyFont="1" applyFill="1" applyBorder="1" applyAlignment="1">
      <alignment horizontal="center" vertical="center" wrapText="1"/>
    </xf>
    <xf numFmtId="0" fontId="66" fillId="21" borderId="14" xfId="0" applyFont="1" applyFill="1" applyBorder="1" applyAlignment="1">
      <alignment horizontal="center" vertical="center" wrapText="1"/>
    </xf>
    <xf numFmtId="0" fontId="66" fillId="21" borderId="14" xfId="0" applyFont="1" applyFill="1" applyBorder="1" applyAlignment="1">
      <alignment vertical="center" wrapText="1"/>
    </xf>
    <xf numFmtId="0" fontId="66" fillId="21" borderId="11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21" borderId="12" xfId="0" applyFont="1" applyFill="1" applyBorder="1" applyAlignment="1">
      <alignment horizontal="center" vertical="center" wrapText="1"/>
    </xf>
    <xf numFmtId="0" fontId="66" fillId="21" borderId="12" xfId="0" applyFont="1" applyFill="1" applyBorder="1" applyAlignment="1">
      <alignment vertical="center" wrapText="1"/>
    </xf>
    <xf numFmtId="0" fontId="66" fillId="21" borderId="21" xfId="0" applyFont="1" applyFill="1" applyBorder="1" applyAlignment="1">
      <alignment horizontal="center" vertical="center" wrapText="1"/>
    </xf>
    <xf numFmtId="0" fontId="67" fillId="21" borderId="15" xfId="0" applyFont="1" applyFill="1" applyBorder="1" applyAlignment="1">
      <alignment horizontal="right" vertical="center" wrapText="1"/>
    </xf>
    <xf numFmtId="0" fontId="67" fillId="21" borderId="14" xfId="0" applyFont="1" applyFill="1" applyBorder="1" applyAlignment="1">
      <alignment horizontal="center" vertical="center"/>
    </xf>
    <xf numFmtId="0" fontId="67" fillId="21" borderId="14" xfId="0" applyFont="1" applyFill="1" applyBorder="1" applyAlignment="1">
      <alignment vertical="center" wrapText="1"/>
    </xf>
    <xf numFmtId="0" fontId="67" fillId="0" borderId="14" xfId="0" applyFont="1" applyBorder="1" applyAlignment="1">
      <alignment horizontal="left" vertical="center" wrapText="1" indent="2"/>
    </xf>
    <xf numFmtId="0" fontId="67" fillId="0" borderId="15" xfId="0" applyFont="1" applyBorder="1" applyAlignment="1">
      <alignment horizontal="right" vertical="center" wrapText="1"/>
    </xf>
    <xf numFmtId="0" fontId="66" fillId="21" borderId="18" xfId="0" applyFont="1" applyFill="1" applyBorder="1" applyAlignment="1">
      <alignment horizontal="center" vertical="center" wrapText="1"/>
    </xf>
    <xf numFmtId="0" fontId="66" fillId="21" borderId="19" xfId="0" applyFont="1" applyFill="1" applyBorder="1" applyAlignment="1">
      <alignment horizontal="center" vertical="center" wrapText="1"/>
    </xf>
    <xf numFmtId="0" fontId="66" fillId="21" borderId="13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21" borderId="1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5" fillId="21" borderId="22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6" fillId="21" borderId="0" xfId="0" applyFont="1" applyFill="1" applyAlignment="1">
      <alignment horizontal="center" vertical="center" wrapText="1"/>
    </xf>
    <xf numFmtId="0" fontId="66" fillId="21" borderId="16" xfId="0" applyFont="1" applyFill="1" applyBorder="1" applyAlignment="1">
      <alignment horizontal="center" vertical="center" wrapText="1"/>
    </xf>
    <xf numFmtId="0" fontId="66" fillId="21" borderId="20" xfId="0" applyFont="1" applyFill="1" applyBorder="1" applyAlignment="1">
      <alignment horizontal="center" vertical="center" wrapText="1"/>
    </xf>
    <xf numFmtId="0" fontId="68" fillId="21" borderId="14" xfId="0" applyFont="1" applyFill="1" applyBorder="1" applyAlignment="1">
      <alignment vertical="center" wrapText="1"/>
    </xf>
    <xf numFmtId="0" fontId="68" fillId="21" borderId="12" xfId="0" applyFont="1" applyFill="1" applyBorder="1" applyAlignment="1">
      <alignment vertical="center" wrapText="1"/>
    </xf>
    <xf numFmtId="0" fontId="66" fillId="0" borderId="23" xfId="0" applyFont="1" applyBorder="1" applyAlignment="1">
      <alignment horizontal="justify" vertical="center"/>
    </xf>
    <xf numFmtId="0" fontId="66" fillId="0" borderId="0" xfId="0" applyFont="1" applyAlignment="1">
      <alignment horizontal="justify" vertical="center"/>
    </xf>
    <xf numFmtId="0" fontId="66" fillId="0" borderId="17" xfId="0" applyFont="1" applyBorder="1" applyAlignment="1">
      <alignment horizontal="justify" vertical="center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65" fillId="34" borderId="11" xfId="0" applyFont="1" applyFill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71" fillId="0" borderId="0" xfId="0" applyFont="1" applyAlignment="1">
      <alignment horizontal="justify" vertical="center"/>
    </xf>
    <xf numFmtId="0" fontId="80" fillId="36" borderId="52" xfId="0" applyFont="1" applyFill="1" applyBorder="1" applyAlignment="1">
      <alignment vertical="center"/>
    </xf>
    <xf numFmtId="3" fontId="81" fillId="36" borderId="52" xfId="49" applyNumberFormat="1" applyFont="1" applyFill="1" applyBorder="1" applyAlignment="1">
      <alignment vertical="center"/>
    </xf>
    <xf numFmtId="3" fontId="82" fillId="33" borderId="45" xfId="49" applyNumberFormat="1" applyFont="1" applyFill="1" applyBorder="1" applyAlignment="1">
      <alignment horizontal="center" vertical="center"/>
    </xf>
    <xf numFmtId="3" fontId="82" fillId="33" borderId="46" xfId="49" applyNumberFormat="1" applyFont="1" applyFill="1" applyBorder="1" applyAlignment="1">
      <alignment horizontal="center" vertical="center"/>
    </xf>
    <xf numFmtId="0" fontId="80" fillId="36" borderId="53" xfId="0" applyFont="1" applyFill="1" applyBorder="1" applyAlignment="1">
      <alignment vertical="top"/>
    </xf>
    <xf numFmtId="0" fontId="80" fillId="36" borderId="54" xfId="0" applyFont="1" applyFill="1" applyBorder="1" applyAlignment="1">
      <alignment vertical="top"/>
    </xf>
    <xf numFmtId="3" fontId="81" fillId="36" borderId="45" xfId="49" applyNumberFormat="1" applyFont="1" applyFill="1" applyBorder="1" applyAlignment="1">
      <alignment vertical="top"/>
    </xf>
    <xf numFmtId="0" fontId="80" fillId="36" borderId="55" xfId="0" applyFont="1" applyFill="1" applyBorder="1" applyAlignment="1">
      <alignment vertical="top"/>
    </xf>
    <xf numFmtId="0" fontId="82" fillId="36" borderId="36" xfId="0" applyFont="1" applyFill="1" applyBorder="1" applyAlignment="1">
      <alignment vertical="top"/>
    </xf>
    <xf numFmtId="3" fontId="82" fillId="0" borderId="37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1" fillId="36" borderId="36" xfId="0" applyFont="1" applyFill="1" applyBorder="1" applyAlignment="1">
      <alignment horizontal="left" vertical="top" indent="5"/>
    </xf>
    <xf numFmtId="3" fontId="81" fillId="0" borderId="37" xfId="49" applyNumberFormat="1" applyFont="1" applyFill="1" applyBorder="1" applyAlignment="1">
      <alignment vertical="top"/>
    </xf>
    <xf numFmtId="0" fontId="80" fillId="36" borderId="36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1" fillId="0" borderId="37" xfId="49" applyNumberFormat="1" applyFont="1" applyFill="1" applyBorder="1" applyAlignment="1">
      <alignment horizontal="right" vertical="top"/>
    </xf>
    <xf numFmtId="183" fontId="75" fillId="0" borderId="17" xfId="0" applyNumberFormat="1" applyFont="1" applyBorder="1" applyAlignment="1">
      <alignment vertical="center" wrapText="1"/>
    </xf>
    <xf numFmtId="0" fontId="82" fillId="36" borderId="0" xfId="0" applyFont="1" applyFill="1" applyBorder="1" applyAlignment="1">
      <alignment vertical="top"/>
    </xf>
    <xf numFmtId="3" fontId="81" fillId="0" borderId="36" xfId="49" applyNumberFormat="1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5"/>
    </xf>
    <xf numFmtId="3" fontId="82" fillId="0" borderId="32" xfId="0" applyNumberFormat="1" applyFont="1" applyFill="1" applyBorder="1" applyAlignment="1">
      <alignment vertical="center"/>
    </xf>
    <xf numFmtId="0" fontId="82" fillId="0" borderId="36" xfId="0" applyFont="1" applyFill="1" applyBorder="1" applyAlignment="1">
      <alignment vertical="top"/>
    </xf>
    <xf numFmtId="3" fontId="5" fillId="0" borderId="37" xfId="49" applyNumberFormat="1" applyFont="1" applyFill="1" applyBorder="1" applyAlignment="1">
      <alignment vertical="top"/>
    </xf>
    <xf numFmtId="3" fontId="81" fillId="36" borderId="37" xfId="49" applyNumberFormat="1" applyFont="1" applyFill="1" applyBorder="1" applyAlignment="1">
      <alignment vertical="top"/>
    </xf>
    <xf numFmtId="0" fontId="80" fillId="36" borderId="56" xfId="0" applyFont="1" applyFill="1" applyBorder="1" applyAlignment="1">
      <alignment vertical="top"/>
    </xf>
    <xf numFmtId="0" fontId="82" fillId="36" borderId="41" xfId="0" applyFont="1" applyFill="1" applyBorder="1" applyAlignment="1">
      <alignment vertical="top"/>
    </xf>
    <xf numFmtId="3" fontId="81" fillId="36" borderId="42" xfId="49" applyNumberFormat="1" applyFont="1" applyFill="1" applyBorder="1" applyAlignment="1">
      <alignment vertical="top"/>
    </xf>
    <xf numFmtId="0" fontId="80" fillId="36" borderId="57" xfId="0" applyFont="1" applyFill="1" applyBorder="1" applyAlignment="1">
      <alignment vertical="top"/>
    </xf>
    <xf numFmtId="0" fontId="82" fillId="36" borderId="57" xfId="0" applyFont="1" applyFill="1" applyBorder="1" applyAlignment="1">
      <alignment vertical="top"/>
    </xf>
    <xf numFmtId="3" fontId="81" fillId="36" borderId="57" xfId="49" applyNumberFormat="1" applyFont="1" applyFill="1" applyBorder="1" applyAlignment="1">
      <alignment vertical="top"/>
    </xf>
    <xf numFmtId="3" fontId="82" fillId="33" borderId="58" xfId="49" applyNumberFormat="1" applyFont="1" applyFill="1" applyBorder="1" applyAlignment="1">
      <alignment horizontal="center" vertical="center"/>
    </xf>
    <xf numFmtId="3" fontId="82" fillId="33" borderId="59" xfId="49" applyNumberFormat="1" applyFont="1" applyFill="1" applyBorder="1" applyAlignment="1">
      <alignment horizontal="center" vertical="center"/>
    </xf>
    <xf numFmtId="3" fontId="82" fillId="36" borderId="37" xfId="49" applyNumberFormat="1" applyFont="1" applyFill="1" applyBorder="1" applyAlignment="1">
      <alignment vertical="top"/>
    </xf>
    <xf numFmtId="3" fontId="6" fillId="36" borderId="37" xfId="49" applyNumberFormat="1" applyFont="1" applyFill="1" applyBorder="1" applyAlignment="1">
      <alignment vertical="top"/>
    </xf>
    <xf numFmtId="0" fontId="81" fillId="36" borderId="36" xfId="0" applyFont="1" applyFill="1" applyBorder="1" applyAlignment="1">
      <alignment horizontal="justify" vertical="center" wrapText="1"/>
    </xf>
    <xf numFmtId="0" fontId="81" fillId="36" borderId="36" xfId="0" applyFont="1" applyFill="1" applyBorder="1" applyAlignment="1">
      <alignment horizontal="left" vertical="center" indent="5"/>
    </xf>
    <xf numFmtId="0" fontId="80" fillId="36" borderId="36" xfId="0" applyFont="1" applyFill="1" applyBorder="1" applyAlignment="1">
      <alignment horizontal="left" vertical="center" indent="1"/>
    </xf>
    <xf numFmtId="0" fontId="81" fillId="36" borderId="36" xfId="0" applyFont="1" applyFill="1" applyBorder="1" applyAlignment="1">
      <alignment horizontal="left" vertical="top" indent="1"/>
    </xf>
    <xf numFmtId="0" fontId="80" fillId="36" borderId="36" xfId="0" applyFont="1" applyFill="1" applyBorder="1" applyAlignment="1">
      <alignment horizontal="left" vertical="top" indent="1"/>
    </xf>
    <xf numFmtId="3" fontId="75" fillId="37" borderId="17" xfId="0" applyNumberFormat="1" applyFont="1" applyFill="1" applyBorder="1" applyAlignment="1">
      <alignment vertical="center"/>
    </xf>
    <xf numFmtId="0" fontId="82" fillId="36" borderId="36" xfId="0" applyFont="1" applyFill="1" applyBorder="1" applyAlignment="1">
      <alignment horizontal="left" vertical="top" indent="1"/>
    </xf>
    <xf numFmtId="3" fontId="5" fillId="36" borderId="37" xfId="49" applyNumberFormat="1" applyFont="1" applyFill="1" applyBorder="1" applyAlignment="1">
      <alignment vertical="top"/>
    </xf>
    <xf numFmtId="0" fontId="81" fillId="36" borderId="36" xfId="0" applyFont="1" applyFill="1" applyBorder="1" applyAlignment="1">
      <alignment vertical="center"/>
    </xf>
    <xf numFmtId="0" fontId="81" fillId="36" borderId="36" xfId="0" applyFont="1" applyFill="1" applyBorder="1" applyAlignment="1">
      <alignment horizontal="left" vertical="center" indent="1"/>
    </xf>
    <xf numFmtId="0" fontId="80" fillId="36" borderId="60" xfId="0" applyFont="1" applyFill="1" applyBorder="1" applyAlignment="1">
      <alignment horizontal="left" vertical="top" indent="1"/>
    </xf>
    <xf numFmtId="3" fontId="81" fillId="36" borderId="46" xfId="49" applyNumberFormat="1" applyFont="1" applyFill="1" applyBorder="1" applyAlignment="1">
      <alignment vertical="top"/>
    </xf>
    <xf numFmtId="0" fontId="80" fillId="36" borderId="0" xfId="0" applyFont="1" applyFill="1" applyBorder="1" applyAlignment="1">
      <alignment vertical="top"/>
    </xf>
    <xf numFmtId="0" fontId="80" fillId="36" borderId="0" xfId="0" applyFont="1" applyFill="1" applyBorder="1" applyAlignment="1">
      <alignment horizontal="left" vertical="top" indent="1"/>
    </xf>
    <xf numFmtId="3" fontId="81" fillId="36" borderId="0" xfId="49" applyNumberFormat="1" applyFont="1" applyFill="1" applyBorder="1" applyAlignment="1">
      <alignment vertical="top"/>
    </xf>
    <xf numFmtId="3" fontId="66" fillId="0" borderId="0" xfId="49" applyNumberFormat="1" applyFont="1" applyAlignment="1">
      <alignment/>
    </xf>
    <xf numFmtId="3" fontId="83" fillId="33" borderId="45" xfId="49" applyNumberFormat="1" applyFont="1" applyFill="1" applyBorder="1" applyAlignment="1">
      <alignment horizontal="center"/>
    </xf>
    <xf numFmtId="3" fontId="83" fillId="33" borderId="46" xfId="49" applyNumberFormat="1" applyFont="1" applyFill="1" applyBorder="1" applyAlignment="1">
      <alignment horizontal="center"/>
    </xf>
    <xf numFmtId="3" fontId="84" fillId="36" borderId="54" xfId="49" applyNumberFormat="1" applyFont="1" applyFill="1" applyBorder="1" applyAlignment="1">
      <alignment horizontal="right" vertical="center"/>
    </xf>
    <xf numFmtId="3" fontId="84" fillId="36" borderId="36" xfId="49" applyNumberFormat="1" applyFont="1" applyFill="1" applyBorder="1" applyAlignment="1">
      <alignment horizontal="right" vertical="center"/>
    </xf>
    <xf numFmtId="0" fontId="85" fillId="36" borderId="55" xfId="0" applyFont="1" applyFill="1" applyBorder="1" applyAlignment="1">
      <alignment horizontal="left" vertical="center"/>
    </xf>
    <xf numFmtId="3" fontId="84" fillId="36" borderId="37" xfId="49" applyNumberFormat="1" applyFont="1" applyFill="1" applyBorder="1" applyAlignment="1">
      <alignment horizontal="right" vertical="center"/>
    </xf>
    <xf numFmtId="0" fontId="85" fillId="36" borderId="0" xfId="0" applyFont="1" applyFill="1" applyAlignment="1">
      <alignment horizontal="left" vertical="center"/>
    </xf>
    <xf numFmtId="0" fontId="84" fillId="36" borderId="36" xfId="0" applyFont="1" applyFill="1" applyBorder="1" applyAlignment="1">
      <alignment horizontal="left" vertical="center"/>
    </xf>
    <xf numFmtId="3" fontId="84" fillId="0" borderId="36" xfId="49" applyNumberFormat="1" applyFont="1" applyFill="1" applyBorder="1" applyAlignment="1">
      <alignment horizontal="right" vertical="center"/>
    </xf>
    <xf numFmtId="0" fontId="85" fillId="36" borderId="61" xfId="0" applyFont="1" applyFill="1" applyBorder="1" applyAlignment="1">
      <alignment horizontal="left" vertical="center"/>
    </xf>
    <xf numFmtId="3" fontId="84" fillId="36" borderId="60" xfId="49" applyNumberFormat="1" applyFont="1" applyFill="1" applyBorder="1" applyAlignment="1">
      <alignment horizontal="right" vertical="center"/>
    </xf>
    <xf numFmtId="0" fontId="85" fillId="36" borderId="53" xfId="0" applyFont="1" applyFill="1" applyBorder="1" applyAlignment="1">
      <alignment horizontal="left" vertical="center"/>
    </xf>
    <xf numFmtId="3" fontId="83" fillId="0" borderId="54" xfId="49" applyNumberFormat="1" applyFont="1" applyFill="1" applyBorder="1" applyAlignment="1">
      <alignment horizontal="right" vertical="center"/>
    </xf>
    <xf numFmtId="3" fontId="83" fillId="36" borderId="54" xfId="49" applyNumberFormat="1" applyFont="1" applyFill="1" applyBorder="1" applyAlignment="1">
      <alignment horizontal="right" vertical="center"/>
    </xf>
    <xf numFmtId="0" fontId="85" fillId="36" borderId="36" xfId="0" applyFont="1" applyFill="1" applyBorder="1" applyAlignment="1">
      <alignment horizontal="left" vertical="center"/>
    </xf>
    <xf numFmtId="3" fontId="84" fillId="38" borderId="37" xfId="49" applyNumberFormat="1" applyFont="1" applyFill="1" applyBorder="1" applyAlignment="1">
      <alignment horizontal="right" vertical="center"/>
    </xf>
    <xf numFmtId="3" fontId="84" fillId="36" borderId="36" xfId="49" applyNumberFormat="1" applyFont="1" applyFill="1" applyBorder="1" applyAlignment="1">
      <alignment horizontal="right" vertical="center" wrapText="1"/>
    </xf>
    <xf numFmtId="3" fontId="83" fillId="36" borderId="36" xfId="49" applyNumberFormat="1" applyFont="1" applyFill="1" applyBorder="1" applyAlignment="1">
      <alignment horizontal="right" vertical="center"/>
    </xf>
    <xf numFmtId="0" fontId="85" fillId="36" borderId="56" xfId="0" applyFont="1" applyFill="1" applyBorder="1" applyAlignment="1">
      <alignment horizontal="left" vertical="center"/>
    </xf>
    <xf numFmtId="3" fontId="84" fillId="36" borderId="41" xfId="49" applyNumberFormat="1" applyFont="1" applyFill="1" applyBorder="1" applyAlignment="1">
      <alignment horizontal="right" vertical="center"/>
    </xf>
    <xf numFmtId="0" fontId="85" fillId="36" borderId="62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4" fillId="36" borderId="48" xfId="0" applyFont="1" applyFill="1" applyBorder="1" applyAlignment="1">
      <alignment horizontal="left" vertical="center"/>
    </xf>
    <xf numFmtId="3" fontId="84" fillId="36" borderId="48" xfId="49" applyNumberFormat="1" applyFont="1" applyFill="1" applyBorder="1" applyAlignment="1">
      <alignment horizontal="right" vertical="center"/>
    </xf>
    <xf numFmtId="3" fontId="86" fillId="36" borderId="40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2" fillId="33" borderId="45" xfId="0" applyNumberFormat="1" applyFont="1" applyFill="1" applyBorder="1" applyAlignment="1">
      <alignment horizontal="center" vertical="center"/>
    </xf>
    <xf numFmtId="3" fontId="82" fillId="33" borderId="54" xfId="0" applyNumberFormat="1" applyFont="1" applyFill="1" applyBorder="1" applyAlignment="1">
      <alignment horizontal="center" vertical="center"/>
    </xf>
    <xf numFmtId="3" fontId="82" fillId="33" borderId="37" xfId="0" applyNumberFormat="1" applyFont="1" applyFill="1" applyBorder="1" applyAlignment="1">
      <alignment horizontal="center" vertical="center"/>
    </xf>
    <xf numFmtId="3" fontId="82" fillId="33" borderId="60" xfId="0" applyNumberFormat="1" applyFont="1" applyFill="1" applyBorder="1" applyAlignment="1">
      <alignment horizontal="center" vertical="center"/>
    </xf>
    <xf numFmtId="3" fontId="81" fillId="33" borderId="46" xfId="0" applyNumberFormat="1" applyFont="1" applyFill="1" applyBorder="1" applyAlignment="1">
      <alignment vertical="center" wrapText="1"/>
    </xf>
    <xf numFmtId="3" fontId="82" fillId="36" borderId="64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3" fontId="82" fillId="36" borderId="65" xfId="0" applyNumberFormat="1" applyFont="1" applyFill="1" applyBorder="1" applyAlignment="1">
      <alignment horizontal="right" vertical="top"/>
    </xf>
    <xf numFmtId="3" fontId="82" fillId="36" borderId="66" xfId="0" applyNumberFormat="1" applyFont="1" applyFill="1" applyBorder="1" applyAlignment="1">
      <alignment horizontal="right" vertical="top"/>
    </xf>
    <xf numFmtId="3" fontId="82" fillId="36" borderId="67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37" xfId="0" applyNumberFormat="1" applyFont="1" applyFill="1" applyBorder="1" applyAlignment="1">
      <alignment horizontal="right" vertical="top"/>
    </xf>
    <xf numFmtId="3" fontId="82" fillId="36" borderId="35" xfId="0" applyNumberFormat="1" applyFont="1" applyFill="1" applyBorder="1" applyAlignment="1">
      <alignment horizontal="right" vertical="top"/>
    </xf>
    <xf numFmtId="3" fontId="82" fillId="36" borderId="47" xfId="49" applyNumberFormat="1" applyFont="1" applyFill="1" applyBorder="1" applyAlignment="1">
      <alignment horizontal="right" vertical="top"/>
    </xf>
    <xf numFmtId="3" fontId="82" fillId="36" borderId="32" xfId="49" applyNumberFormat="1" applyFont="1" applyFill="1" applyBorder="1" applyAlignment="1">
      <alignment horizontal="right" vertical="top"/>
    </xf>
    <xf numFmtId="3" fontId="82" fillId="36" borderId="47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1" fillId="36" borderId="55" xfId="0" applyFont="1" applyFill="1" applyBorder="1" applyAlignment="1">
      <alignment horizontal="left" vertical="top"/>
    </xf>
    <xf numFmtId="0" fontId="81" fillId="36" borderId="0" xfId="0" applyFont="1" applyFill="1" applyAlignment="1">
      <alignment horizontal="left" vertical="top"/>
    </xf>
    <xf numFmtId="3" fontId="81" fillId="36" borderId="34" xfId="49" applyNumberFormat="1" applyFont="1" applyFill="1" applyBorder="1" applyAlignment="1">
      <alignment horizontal="right" vertical="top"/>
    </xf>
    <xf numFmtId="3" fontId="81" fillId="36" borderId="36" xfId="0" applyNumberFormat="1" applyFont="1" applyFill="1" applyBorder="1" applyAlignment="1">
      <alignment horizontal="right" vertical="top"/>
    </xf>
    <xf numFmtId="3" fontId="81" fillId="36" borderId="35" xfId="0" applyNumberFormat="1" applyFont="1" applyFill="1" applyBorder="1" applyAlignment="1">
      <alignment horizontal="right" vertical="top"/>
    </xf>
    <xf numFmtId="3" fontId="81" fillId="36" borderId="47" xfId="0" applyNumberFormat="1" applyFont="1" applyFill="1" applyBorder="1" applyAlignment="1">
      <alignment horizontal="right" vertical="center"/>
    </xf>
    <xf numFmtId="3" fontId="81" fillId="36" borderId="47" xfId="0" applyNumberFormat="1" applyFont="1" applyFill="1" applyBorder="1" applyAlignment="1">
      <alignment horizontal="right" vertical="top"/>
    </xf>
    <xf numFmtId="3" fontId="79" fillId="36" borderId="36" xfId="0" applyNumberFormat="1" applyFont="1" applyFill="1" applyBorder="1" applyAlignment="1">
      <alignment horizontal="right" vertical="top"/>
    </xf>
    <xf numFmtId="3" fontId="81" fillId="36" borderId="34" xfId="0" applyNumberFormat="1" applyFont="1" applyFill="1" applyBorder="1" applyAlignment="1">
      <alignment horizontal="right" vertical="top"/>
    </xf>
    <xf numFmtId="3" fontId="81" fillId="36" borderId="37" xfId="0" applyNumberFormat="1" applyFont="1" applyFill="1" applyBorder="1" applyAlignment="1">
      <alignment horizontal="right" vertical="top"/>
    </xf>
    <xf numFmtId="3" fontId="82" fillId="36" borderId="34" xfId="49" applyNumberFormat="1" applyFont="1" applyFill="1" applyBorder="1" applyAlignment="1">
      <alignment horizontal="right" vertical="top"/>
    </xf>
    <xf numFmtId="3" fontId="82" fillId="36" borderId="37" xfId="49" applyNumberFormat="1" applyFont="1" applyFill="1" applyBorder="1" applyAlignment="1">
      <alignment horizontal="right" vertical="top"/>
    </xf>
    <xf numFmtId="3" fontId="82" fillId="36" borderId="35" xfId="49" applyNumberFormat="1" applyFont="1" applyFill="1" applyBorder="1" applyAlignment="1">
      <alignment horizontal="right" vertical="top"/>
    </xf>
    <xf numFmtId="3" fontId="81" fillId="36" borderId="34" xfId="49" applyNumberFormat="1" applyFont="1" applyFill="1" applyBorder="1" applyAlignment="1">
      <alignment vertical="top"/>
    </xf>
    <xf numFmtId="3" fontId="81" fillId="36" borderId="37" xfId="0" applyNumberFormat="1" applyFont="1" applyFill="1" applyBorder="1" applyAlignment="1">
      <alignment vertical="top"/>
    </xf>
    <xf numFmtId="3" fontId="81" fillId="36" borderId="55" xfId="0" applyNumberFormat="1" applyFont="1" applyFill="1" applyBorder="1" applyAlignment="1">
      <alignment horizontal="left" vertical="top"/>
    </xf>
    <xf numFmtId="3" fontId="81" fillId="36" borderId="36" xfId="49" applyNumberFormat="1" applyFont="1" applyFill="1" applyBorder="1" applyAlignment="1">
      <alignment horizontal="right" vertical="top"/>
    </xf>
    <xf numFmtId="0" fontId="81" fillId="36" borderId="31" xfId="0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55" xfId="0" applyFont="1" applyFill="1" applyBorder="1" applyAlignment="1">
      <alignment vertical="top"/>
    </xf>
    <xf numFmtId="0" fontId="81" fillId="36" borderId="31" xfId="0" applyFont="1" applyFill="1" applyBorder="1" applyAlignment="1">
      <alignment horizontal="left" vertical="top"/>
    </xf>
    <xf numFmtId="0" fontId="81" fillId="36" borderId="0" xfId="0" applyFont="1" applyFill="1" applyBorder="1" applyAlignment="1">
      <alignment horizontal="left" vertical="top"/>
    </xf>
    <xf numFmtId="3" fontId="81" fillId="36" borderId="32" xfId="0" applyNumberFormat="1" applyFont="1" applyFill="1" applyBorder="1" applyAlignment="1">
      <alignment horizontal="right" vertical="top"/>
    </xf>
    <xf numFmtId="3" fontId="81" fillId="36" borderId="68" xfId="0" applyNumberFormat="1" applyFont="1" applyFill="1" applyBorder="1" applyAlignment="1">
      <alignment horizontal="right" vertical="top"/>
    </xf>
    <xf numFmtId="3" fontId="81" fillId="36" borderId="60" xfId="0" applyNumberFormat="1" applyFont="1" applyFill="1" applyBorder="1" applyAlignment="1">
      <alignment horizontal="right" vertical="top"/>
    </xf>
    <xf numFmtId="3" fontId="81" fillId="36" borderId="69" xfId="0" applyNumberFormat="1" applyFont="1" applyFill="1" applyBorder="1" applyAlignment="1">
      <alignment horizontal="right" vertical="top"/>
    </xf>
    <xf numFmtId="0" fontId="87" fillId="0" borderId="0" xfId="0" applyFont="1" applyAlignment="1">
      <alignment horizontal="justify"/>
    </xf>
    <xf numFmtId="3" fontId="72" fillId="0" borderId="0" xfId="0" applyNumberFormat="1" applyFont="1" applyAlignment="1">
      <alignment horizontal="right"/>
    </xf>
    <xf numFmtId="3" fontId="82" fillId="36" borderId="25" xfId="0" applyNumberFormat="1" applyFont="1" applyFill="1" applyBorder="1" applyAlignment="1">
      <alignment horizontal="right" vertical="top"/>
    </xf>
    <xf numFmtId="3" fontId="82" fillId="0" borderId="25" xfId="49" applyNumberFormat="1" applyFont="1" applyFill="1" applyBorder="1" applyAlignment="1">
      <alignment horizontal="right" vertical="top"/>
    </xf>
    <xf numFmtId="3" fontId="82" fillId="36" borderId="25" xfId="49" applyNumberFormat="1" applyFont="1" applyFill="1" applyBorder="1" applyAlignment="1">
      <alignment horizontal="right" vertical="top"/>
    </xf>
    <xf numFmtId="3" fontId="82" fillId="36" borderId="36" xfId="0" applyNumberFormat="1" applyFont="1" applyFill="1" applyBorder="1" applyAlignment="1">
      <alignment horizontal="right" vertical="top"/>
    </xf>
    <xf numFmtId="3" fontId="81" fillId="36" borderId="37" xfId="49" applyNumberFormat="1" applyFont="1" applyFill="1" applyBorder="1" applyAlignment="1">
      <alignment horizontal="right" vertical="top"/>
    </xf>
    <xf numFmtId="3" fontId="82" fillId="36" borderId="36" xfId="49" applyNumberFormat="1" applyFont="1" applyFill="1" applyBorder="1" applyAlignment="1">
      <alignment horizontal="right" vertical="top"/>
    </xf>
    <xf numFmtId="0" fontId="81" fillId="36" borderId="31" xfId="0" applyFont="1" applyFill="1" applyBorder="1" applyAlignment="1">
      <alignment/>
    </xf>
    <xf numFmtId="0" fontId="81" fillId="36" borderId="0" xfId="0" applyFont="1" applyFill="1" applyBorder="1" applyAlignment="1">
      <alignment/>
    </xf>
    <xf numFmtId="3" fontId="6" fillId="36" borderId="37" xfId="49" applyNumberFormat="1" applyFont="1" applyFill="1" applyBorder="1" applyAlignment="1">
      <alignment horizontal="right" vertical="top"/>
    </xf>
    <xf numFmtId="3" fontId="5" fillId="36" borderId="37" xfId="49" applyNumberFormat="1" applyFont="1" applyFill="1" applyBorder="1" applyAlignment="1">
      <alignment horizontal="right" vertical="top"/>
    </xf>
    <xf numFmtId="0" fontId="81" fillId="36" borderId="55" xfId="0" applyFont="1" applyFill="1" applyBorder="1" applyAlignment="1">
      <alignment/>
    </xf>
    <xf numFmtId="0" fontId="81" fillId="36" borderId="36" xfId="0" applyFont="1" applyFill="1" applyBorder="1" applyAlignment="1">
      <alignment/>
    </xf>
    <xf numFmtId="3" fontId="81" fillId="36" borderId="35" xfId="49" applyNumberFormat="1" applyFont="1" applyFill="1" applyBorder="1" applyAlignment="1">
      <alignment horizontal="right" vertical="top"/>
    </xf>
    <xf numFmtId="3" fontId="81" fillId="36" borderId="47" xfId="49" applyNumberFormat="1" applyFont="1" applyFill="1" applyBorder="1" applyAlignment="1">
      <alignment horizontal="right" vertical="top"/>
    </xf>
    <xf numFmtId="3" fontId="75" fillId="0" borderId="35" xfId="0" applyNumberFormat="1" applyFont="1" applyBorder="1" applyAlignment="1">
      <alignment horizontal="right" vertical="center"/>
    </xf>
    <xf numFmtId="3" fontId="75" fillId="0" borderId="47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3" fontId="81" fillId="36" borderId="37" xfId="49" applyNumberFormat="1" applyFont="1" applyFill="1" applyBorder="1" applyAlignment="1">
      <alignment horizontal="center" vertical="top"/>
    </xf>
    <xf numFmtId="3" fontId="81" fillId="36" borderId="36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37" xfId="49" applyNumberFormat="1" applyFont="1" applyFill="1" applyBorder="1" applyAlignment="1">
      <alignment horizontal="center" vertical="top"/>
    </xf>
    <xf numFmtId="0" fontId="81" fillId="36" borderId="61" xfId="0" applyFont="1" applyFill="1" applyBorder="1" applyAlignment="1">
      <alignment horizontal="left" vertical="top"/>
    </xf>
    <xf numFmtId="0" fontId="81" fillId="36" borderId="52" xfId="0" applyFont="1" applyFill="1" applyBorder="1" applyAlignment="1">
      <alignment horizontal="left" vertical="top"/>
    </xf>
    <xf numFmtId="3" fontId="81" fillId="36" borderId="46" xfId="49" applyNumberFormat="1" applyFont="1" applyFill="1" applyBorder="1" applyAlignment="1">
      <alignment horizontal="center" vertical="top"/>
    </xf>
    <xf numFmtId="3" fontId="81" fillId="36" borderId="60" xfId="49" applyNumberFormat="1" applyFont="1" applyFill="1" applyBorder="1" applyAlignment="1">
      <alignment horizontal="center" vertical="top"/>
    </xf>
    <xf numFmtId="3" fontId="81" fillId="36" borderId="0" xfId="49" applyNumberFormat="1" applyFont="1" applyFill="1" applyBorder="1" applyAlignment="1">
      <alignment horizontal="center" vertical="top"/>
    </xf>
    <xf numFmtId="0" fontId="82" fillId="33" borderId="45" xfId="0" applyFont="1" applyFill="1" applyBorder="1" applyAlignment="1">
      <alignment horizontal="center" vertical="center"/>
    </xf>
    <xf numFmtId="0" fontId="82" fillId="33" borderId="46" xfId="0" applyFont="1" applyFill="1" applyBorder="1" applyAlignment="1">
      <alignment horizontal="center" vertical="center"/>
    </xf>
    <xf numFmtId="0" fontId="82" fillId="36" borderId="45" xfId="0" applyFont="1" applyFill="1" applyBorder="1" applyAlignment="1">
      <alignment horizontal="justify" vertical="top" wrapText="1"/>
    </xf>
    <xf numFmtId="0" fontId="82" fillId="36" borderId="37" xfId="0" applyFont="1" applyFill="1" applyBorder="1" applyAlignment="1">
      <alignment horizontal="justify" vertical="top" wrapText="1"/>
    </xf>
    <xf numFmtId="0" fontId="81" fillId="36" borderId="37" xfId="0" applyFont="1" applyFill="1" applyBorder="1" applyAlignment="1">
      <alignment horizontal="left" vertical="center"/>
    </xf>
    <xf numFmtId="182" fontId="81" fillId="36" borderId="37" xfId="49" applyNumberFormat="1" applyFont="1" applyFill="1" applyBorder="1" applyAlignment="1">
      <alignment horizontal="right" vertical="top"/>
    </xf>
    <xf numFmtId="182" fontId="81" fillId="36" borderId="32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1" fillId="36" borderId="55" xfId="49" applyNumberFormat="1" applyFont="1" applyFill="1" applyBorder="1" applyAlignment="1">
      <alignment horizontal="right" vertical="top"/>
    </xf>
    <xf numFmtId="0" fontId="82" fillId="36" borderId="37" xfId="0" applyFont="1" applyFill="1" applyBorder="1" applyAlignment="1">
      <alignment horizontal="left" vertical="center"/>
    </xf>
    <xf numFmtId="182" fontId="81" fillId="36" borderId="37" xfId="49" applyNumberFormat="1" applyFont="1" applyFill="1" applyBorder="1" applyAlignment="1">
      <alignment vertical="top"/>
    </xf>
    <xf numFmtId="0" fontId="81" fillId="36" borderId="37" xfId="0" applyFont="1" applyFill="1" applyBorder="1" applyAlignment="1">
      <alignment horizontal="justify" vertical="center" wrapText="1"/>
    </xf>
    <xf numFmtId="0" fontId="82" fillId="36" borderId="37" xfId="0" applyFont="1" applyFill="1" applyBorder="1" applyAlignment="1">
      <alignment horizontal="justify" vertical="center" wrapText="1"/>
    </xf>
    <xf numFmtId="182" fontId="82" fillId="36" borderId="37" xfId="49" applyNumberFormat="1" applyFont="1" applyFill="1" applyBorder="1" applyAlignment="1">
      <alignment horizontal="right" vertical="top"/>
    </xf>
    <xf numFmtId="0" fontId="81" fillId="36" borderId="46" xfId="0" applyFont="1" applyFill="1" applyBorder="1" applyAlignment="1">
      <alignment horizontal="justify" vertical="top" wrapText="1"/>
    </xf>
    <xf numFmtId="180" fontId="81" fillId="36" borderId="46" xfId="49" applyNumberFormat="1" applyFont="1" applyFill="1" applyBorder="1" applyAlignment="1">
      <alignment horizontal="center" vertical="top"/>
    </xf>
    <xf numFmtId="0" fontId="81" fillId="36" borderId="0" xfId="0" applyFont="1" applyFill="1" applyBorder="1" applyAlignment="1">
      <alignment horizontal="justify" vertical="top" wrapText="1"/>
    </xf>
    <xf numFmtId="180" fontId="81" fillId="36" borderId="0" xfId="49" applyNumberFormat="1" applyFont="1" applyFill="1" applyBorder="1" applyAlignment="1">
      <alignment horizontal="center" vertical="top"/>
    </xf>
    <xf numFmtId="43" fontId="81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2" fillId="33" borderId="36" xfId="0" applyNumberFormat="1" applyFont="1" applyFill="1" applyBorder="1" applyAlignment="1">
      <alignment horizontal="center" vertical="center"/>
    </xf>
    <xf numFmtId="3" fontId="81" fillId="36" borderId="36" xfId="0" applyNumberFormat="1" applyFont="1" applyFill="1" applyBorder="1" applyAlignment="1">
      <alignment horizontal="center" vertical="center"/>
    </xf>
    <xf numFmtId="3" fontId="82" fillId="36" borderId="36" xfId="49" applyNumberFormat="1" applyFont="1" applyFill="1" applyBorder="1" applyAlignment="1">
      <alignment horizontal="right" vertical="center"/>
    </xf>
    <xf numFmtId="3" fontId="81" fillId="36" borderId="36" xfId="49" applyNumberFormat="1" applyFont="1" applyFill="1" applyBorder="1" applyAlignment="1">
      <alignment horizontal="right" vertical="center"/>
    </xf>
    <xf numFmtId="0" fontId="81" fillId="36" borderId="55" xfId="0" applyFont="1" applyFill="1" applyBorder="1" applyAlignment="1">
      <alignment horizontal="left" vertical="center"/>
    </xf>
    <xf numFmtId="0" fontId="81" fillId="36" borderId="36" xfId="0" applyFont="1" applyFill="1" applyBorder="1" applyAlignment="1">
      <alignment horizontal="left" vertical="center"/>
    </xf>
    <xf numFmtId="0" fontId="81" fillId="36" borderId="31" xfId="0" applyFont="1" applyFill="1" applyBorder="1" applyAlignment="1">
      <alignment horizontal="left" vertical="center"/>
    </xf>
    <xf numFmtId="0" fontId="81" fillId="36" borderId="0" xfId="0" applyFont="1" applyFill="1" applyBorder="1" applyAlignment="1">
      <alignment horizontal="left" vertical="center"/>
    </xf>
    <xf numFmtId="3" fontId="81" fillId="36" borderId="34" xfId="49" applyNumberFormat="1" applyFont="1" applyFill="1" applyBorder="1" applyAlignment="1">
      <alignment horizontal="right" vertical="center"/>
    </xf>
    <xf numFmtId="0" fontId="81" fillId="36" borderId="61" xfId="0" applyFont="1" applyFill="1" applyBorder="1" applyAlignment="1">
      <alignment horizontal="left" vertical="center"/>
    </xf>
    <xf numFmtId="0" fontId="81" fillId="36" borderId="60" xfId="0" applyFont="1" applyFill="1" applyBorder="1" applyAlignment="1">
      <alignment horizontal="left" vertical="center"/>
    </xf>
    <xf numFmtId="3" fontId="72" fillId="0" borderId="40" xfId="0" applyNumberFormat="1" applyFont="1" applyBorder="1" applyAlignment="1">
      <alignment horizontal="right"/>
    </xf>
    <xf numFmtId="3" fontId="72" fillId="0" borderId="0" xfId="0" applyNumberFormat="1" applyFont="1" applyBorder="1" applyAlignment="1">
      <alignment/>
    </xf>
    <xf numFmtId="0" fontId="82" fillId="33" borderId="36" xfId="0" applyFont="1" applyFill="1" applyBorder="1" applyAlignment="1">
      <alignment horizontal="center" vertical="center"/>
    </xf>
    <xf numFmtId="0" fontId="82" fillId="33" borderId="60" xfId="0" applyFont="1" applyFill="1" applyBorder="1" applyAlignment="1">
      <alignment horizontal="center" vertical="center"/>
    </xf>
    <xf numFmtId="0" fontId="82" fillId="36" borderId="53" xfId="0" applyFont="1" applyFill="1" applyBorder="1" applyAlignment="1">
      <alignment horizontal="left" vertical="top"/>
    </xf>
    <xf numFmtId="180" fontId="82" fillId="36" borderId="37" xfId="49" applyNumberFormat="1" applyFont="1" applyFill="1" applyBorder="1" applyAlignment="1">
      <alignment horizontal="center" vertical="top"/>
    </xf>
    <xf numFmtId="180" fontId="81" fillId="36" borderId="37" xfId="49" applyNumberFormat="1" applyFont="1" applyFill="1" applyBorder="1" applyAlignment="1">
      <alignment horizontal="center" vertical="top"/>
    </xf>
    <xf numFmtId="180" fontId="81" fillId="36" borderId="36" xfId="49" applyNumberFormat="1" applyFont="1" applyFill="1" applyBorder="1" applyAlignment="1">
      <alignment horizontal="center" vertical="top"/>
    </xf>
    <xf numFmtId="0" fontId="81" fillId="36" borderId="55" xfId="0" applyFont="1" applyFill="1" applyBorder="1" applyAlignment="1">
      <alignment horizontal="left" vertical="center" indent="1"/>
    </xf>
    <xf numFmtId="0" fontId="82" fillId="36" borderId="55" xfId="0" applyFont="1" applyFill="1" applyBorder="1" applyAlignment="1">
      <alignment horizontal="left" vertical="top"/>
    </xf>
    <xf numFmtId="0" fontId="82" fillId="36" borderId="55" xfId="0" applyFont="1" applyFill="1" applyBorder="1" applyAlignment="1">
      <alignment horizontal="left" vertical="center"/>
    </xf>
    <xf numFmtId="180" fontId="81" fillId="36" borderId="60" xfId="49" applyNumberFormat="1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 wrapText="1"/>
    </xf>
    <xf numFmtId="0" fontId="4" fillId="33" borderId="63" xfId="0" applyFont="1" applyFill="1" applyBorder="1" applyAlignment="1">
      <alignment horizontal="center" vertical="top" wrapText="1"/>
    </xf>
    <xf numFmtId="0" fontId="4" fillId="33" borderId="70" xfId="0" applyFont="1" applyFill="1" applyBorder="1" applyAlignment="1">
      <alignment horizontal="center" vertical="top" wrapText="1"/>
    </xf>
    <xf numFmtId="0" fontId="4" fillId="33" borderId="3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7" xfId="0" applyFont="1" applyFill="1" applyBorder="1" applyAlignment="1">
      <alignment horizontal="center" vertical="top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71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4" fillId="33" borderId="74" xfId="0" applyFont="1" applyFill="1" applyBorder="1" applyAlignment="1">
      <alignment horizontal="center" vertical="top" wrapText="1"/>
    </xf>
    <xf numFmtId="0" fontId="82" fillId="33" borderId="53" xfId="0" applyFont="1" applyFill="1" applyBorder="1" applyAlignment="1">
      <alignment horizontal="center" vertical="center"/>
    </xf>
    <xf numFmtId="0" fontId="82" fillId="33" borderId="30" xfId="0" applyFont="1" applyFill="1" applyBorder="1" applyAlignment="1">
      <alignment horizontal="center" vertical="center"/>
    </xf>
    <xf numFmtId="0" fontId="82" fillId="33" borderId="54" xfId="0" applyFont="1" applyFill="1" applyBorder="1" applyAlignment="1">
      <alignment horizontal="center" vertical="center"/>
    </xf>
    <xf numFmtId="0" fontId="82" fillId="33" borderId="55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36" xfId="0" applyFont="1" applyFill="1" applyBorder="1" applyAlignment="1">
      <alignment horizontal="center" vertical="center"/>
    </xf>
    <xf numFmtId="0" fontId="82" fillId="33" borderId="61" xfId="0" applyFont="1" applyFill="1" applyBorder="1" applyAlignment="1">
      <alignment horizontal="center" vertical="center"/>
    </xf>
    <xf numFmtId="0" fontId="82" fillId="33" borderId="52" xfId="0" applyFont="1" applyFill="1" applyBorder="1" applyAlignment="1">
      <alignment horizontal="center" vertical="center"/>
    </xf>
    <xf numFmtId="0" fontId="82" fillId="33" borderId="60" xfId="0" applyFont="1" applyFill="1" applyBorder="1" applyAlignment="1">
      <alignment horizontal="center" vertical="center"/>
    </xf>
    <xf numFmtId="3" fontId="82" fillId="33" borderId="45" xfId="49" applyNumberFormat="1" applyFont="1" applyFill="1" applyBorder="1" applyAlignment="1">
      <alignment horizontal="center" vertical="center"/>
    </xf>
    <xf numFmtId="3" fontId="82" fillId="33" borderId="46" xfId="49" applyNumberFormat="1" applyFont="1" applyFill="1" applyBorder="1" applyAlignment="1">
      <alignment horizontal="center" vertical="center"/>
    </xf>
    <xf numFmtId="3" fontId="82" fillId="0" borderId="32" xfId="0" applyNumberFormat="1" applyFont="1" applyFill="1" applyBorder="1" applyAlignment="1">
      <alignment vertical="center"/>
    </xf>
    <xf numFmtId="0" fontId="80" fillId="36" borderId="55" xfId="0" applyFont="1" applyFill="1" applyBorder="1" applyAlignment="1">
      <alignment vertical="top"/>
    </xf>
    <xf numFmtId="3" fontId="81" fillId="0" borderId="36" xfId="49" applyNumberFormat="1" applyFont="1" applyFill="1" applyBorder="1" applyAlignment="1">
      <alignment vertical="top"/>
    </xf>
    <xf numFmtId="3" fontId="81" fillId="0" borderId="37" xfId="49" applyNumberFormat="1" applyFont="1" applyFill="1" applyBorder="1" applyAlignment="1">
      <alignment vertical="top"/>
    </xf>
    <xf numFmtId="3" fontId="5" fillId="0" borderId="37" xfId="49" applyNumberFormat="1" applyFont="1" applyFill="1" applyBorder="1" applyAlignment="1">
      <alignment vertical="top"/>
    </xf>
    <xf numFmtId="0" fontId="82" fillId="33" borderId="75" xfId="0" applyFont="1" applyFill="1" applyBorder="1" applyAlignment="1">
      <alignment vertical="center"/>
    </xf>
    <xf numFmtId="0" fontId="82" fillId="33" borderId="57" xfId="0" applyFont="1" applyFill="1" applyBorder="1" applyAlignment="1">
      <alignment vertical="center"/>
    </xf>
    <xf numFmtId="3" fontId="81" fillId="36" borderId="37" xfId="49" applyNumberFormat="1" applyFont="1" applyFill="1" applyBorder="1" applyAlignment="1">
      <alignment vertical="top"/>
    </xf>
    <xf numFmtId="0" fontId="81" fillId="36" borderId="36" xfId="0" applyFont="1" applyFill="1" applyBorder="1" applyAlignment="1">
      <alignment horizontal="left" vertical="center" indent="1"/>
    </xf>
    <xf numFmtId="3" fontId="81" fillId="36" borderId="25" xfId="49" applyNumberFormat="1" applyFont="1" applyFill="1" applyBorder="1" applyAlignment="1">
      <alignment horizontal="right" vertical="center"/>
    </xf>
    <xf numFmtId="3" fontId="81" fillId="36" borderId="37" xfId="49" applyNumberFormat="1" applyFont="1" applyFill="1" applyBorder="1" applyAlignment="1">
      <alignment horizontal="right" vertical="center"/>
    </xf>
    <xf numFmtId="0" fontId="80" fillId="36" borderId="61" xfId="0" applyFont="1" applyFill="1" applyBorder="1" applyAlignment="1">
      <alignment vertical="top"/>
    </xf>
    <xf numFmtId="0" fontId="83" fillId="33" borderId="53" xfId="0" applyFont="1" applyFill="1" applyBorder="1" applyAlignment="1">
      <alignment horizontal="center" vertical="top"/>
    </xf>
    <xf numFmtId="0" fontId="83" fillId="33" borderId="30" xfId="0" applyFont="1" applyFill="1" applyBorder="1" applyAlignment="1">
      <alignment horizontal="center" vertical="top"/>
    </xf>
    <xf numFmtId="0" fontId="83" fillId="33" borderId="54" xfId="0" applyFont="1" applyFill="1" applyBorder="1" applyAlignment="1">
      <alignment horizontal="center" vertical="top"/>
    </xf>
    <xf numFmtId="0" fontId="83" fillId="33" borderId="55" xfId="0" applyFont="1" applyFill="1" applyBorder="1" applyAlignment="1">
      <alignment horizontal="center" vertical="top"/>
    </xf>
    <xf numFmtId="0" fontId="83" fillId="33" borderId="0" xfId="0" applyFont="1" applyFill="1" applyBorder="1" applyAlignment="1">
      <alignment horizontal="center" vertical="top"/>
    </xf>
    <xf numFmtId="0" fontId="83" fillId="33" borderId="36" xfId="0" applyFont="1" applyFill="1" applyBorder="1" applyAlignment="1">
      <alignment horizontal="center" vertical="top"/>
    </xf>
    <xf numFmtId="0" fontId="83" fillId="33" borderId="61" xfId="0" applyFont="1" applyFill="1" applyBorder="1" applyAlignment="1">
      <alignment horizontal="center" vertical="top"/>
    </xf>
    <xf numFmtId="0" fontId="83" fillId="33" borderId="52" xfId="0" applyFont="1" applyFill="1" applyBorder="1" applyAlignment="1">
      <alignment horizontal="center" vertical="top"/>
    </xf>
    <xf numFmtId="0" fontId="83" fillId="33" borderId="60" xfId="0" applyFont="1" applyFill="1" applyBorder="1" applyAlignment="1">
      <alignment horizontal="center" vertical="top"/>
    </xf>
    <xf numFmtId="0" fontId="85" fillId="33" borderId="53" xfId="0" applyFont="1" applyFill="1" applyBorder="1" applyAlignment="1">
      <alignment horizontal="center"/>
    </xf>
    <xf numFmtId="0" fontId="85" fillId="33" borderId="30" xfId="0" applyFont="1" applyFill="1" applyBorder="1" applyAlignment="1">
      <alignment horizontal="center"/>
    </xf>
    <xf numFmtId="0" fontId="85" fillId="33" borderId="54" xfId="0" applyFont="1" applyFill="1" applyBorder="1" applyAlignment="1">
      <alignment horizontal="center"/>
    </xf>
    <xf numFmtId="3" fontId="83" fillId="33" borderId="71" xfId="49" applyNumberFormat="1" applyFont="1" applyFill="1" applyBorder="1" applyAlignment="1">
      <alignment horizontal="center"/>
    </xf>
    <xf numFmtId="3" fontId="83" fillId="33" borderId="72" xfId="49" applyNumberFormat="1" applyFont="1" applyFill="1" applyBorder="1" applyAlignment="1">
      <alignment horizontal="center"/>
    </xf>
    <xf numFmtId="3" fontId="83" fillId="33" borderId="74" xfId="49" applyNumberFormat="1" applyFont="1" applyFill="1" applyBorder="1" applyAlignment="1">
      <alignment horizontal="center"/>
    </xf>
    <xf numFmtId="3" fontId="83" fillId="33" borderId="45" xfId="49" applyNumberFormat="1" applyFont="1" applyFill="1" applyBorder="1" applyAlignment="1">
      <alignment horizontal="center"/>
    </xf>
    <xf numFmtId="3" fontId="83" fillId="33" borderId="37" xfId="49" applyNumberFormat="1" applyFont="1" applyFill="1" applyBorder="1" applyAlignment="1">
      <alignment horizontal="center"/>
    </xf>
    <xf numFmtId="3" fontId="83" fillId="33" borderId="46" xfId="49" applyNumberFormat="1" applyFont="1" applyFill="1" applyBorder="1" applyAlignment="1">
      <alignment horizontal="center"/>
    </xf>
    <xf numFmtId="0" fontId="83" fillId="33" borderId="55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0" fontId="83" fillId="33" borderId="36" xfId="0" applyFont="1" applyFill="1" applyBorder="1" applyAlignment="1">
      <alignment horizontal="center"/>
    </xf>
    <xf numFmtId="0" fontId="83" fillId="33" borderId="61" xfId="0" applyFont="1" applyFill="1" applyBorder="1" applyAlignment="1">
      <alignment horizontal="center"/>
    </xf>
    <xf numFmtId="0" fontId="83" fillId="33" borderId="52" xfId="0" applyFont="1" applyFill="1" applyBorder="1" applyAlignment="1">
      <alignment horizontal="center"/>
    </xf>
    <xf numFmtId="0" fontId="83" fillId="33" borderId="60" xfId="0" applyFont="1" applyFill="1" applyBorder="1" applyAlignment="1">
      <alignment horizontal="center"/>
    </xf>
    <xf numFmtId="0" fontId="85" fillId="36" borderId="53" xfId="0" applyFont="1" applyFill="1" applyBorder="1" applyAlignment="1">
      <alignment horizontal="justify" vertical="center" wrapText="1"/>
    </xf>
    <xf numFmtId="0" fontId="85" fillId="36" borderId="30" xfId="0" applyFont="1" applyFill="1" applyBorder="1" applyAlignment="1">
      <alignment horizontal="justify" vertical="center" wrapText="1"/>
    </xf>
    <xf numFmtId="0" fontId="85" fillId="36" borderId="54" xfId="0" applyFont="1" applyFill="1" applyBorder="1" applyAlignment="1">
      <alignment horizontal="justify" vertical="center" wrapText="1"/>
    </xf>
    <xf numFmtId="0" fontId="83" fillId="36" borderId="55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0" fontId="83" fillId="36" borderId="36" xfId="0" applyFont="1" applyFill="1" applyBorder="1" applyAlignment="1">
      <alignment horizontal="left" vertical="center"/>
    </xf>
    <xf numFmtId="0" fontId="84" fillId="36" borderId="0" xfId="0" applyFont="1" applyFill="1" applyAlignment="1">
      <alignment horizontal="left" vertical="center"/>
    </xf>
    <xf numFmtId="0" fontId="84" fillId="36" borderId="36" xfId="0" applyFont="1" applyFill="1" applyBorder="1" applyAlignment="1">
      <alignment horizontal="left" vertical="center"/>
    </xf>
    <xf numFmtId="0" fontId="85" fillId="36" borderId="55" xfId="0" applyFont="1" applyFill="1" applyBorder="1" applyAlignment="1">
      <alignment horizontal="left" vertical="center"/>
    </xf>
    <xf numFmtId="3" fontId="83" fillId="0" borderId="37" xfId="49" applyNumberFormat="1" applyFont="1" applyFill="1" applyBorder="1" applyAlignment="1">
      <alignment horizontal="right" vertical="center"/>
    </xf>
    <xf numFmtId="3" fontId="83" fillId="36" borderId="37" xfId="49" applyNumberFormat="1" applyFont="1" applyFill="1" applyBorder="1" applyAlignment="1">
      <alignment horizontal="right" vertical="center"/>
    </xf>
    <xf numFmtId="0" fontId="85" fillId="36" borderId="0" xfId="0" applyFont="1" applyFill="1" applyAlignment="1">
      <alignment horizontal="left" vertical="center"/>
    </xf>
    <xf numFmtId="3" fontId="84" fillId="36" borderId="37" xfId="49" applyNumberFormat="1" applyFont="1" applyFill="1" applyBorder="1" applyAlignment="1">
      <alignment horizontal="right" vertical="center"/>
    </xf>
    <xf numFmtId="0" fontId="84" fillId="36" borderId="52" xfId="0" applyFont="1" applyFill="1" applyBorder="1" applyAlignment="1">
      <alignment horizontal="left" vertical="center"/>
    </xf>
    <xf numFmtId="0" fontId="84" fillId="36" borderId="60" xfId="0" applyFont="1" applyFill="1" applyBorder="1" applyAlignment="1">
      <alignment horizontal="left" vertical="center"/>
    </xf>
    <xf numFmtId="0" fontId="84" fillId="36" borderId="30" xfId="0" applyFont="1" applyFill="1" applyBorder="1" applyAlignment="1">
      <alignment horizontal="left" vertical="center"/>
    </xf>
    <xf numFmtId="0" fontId="84" fillId="36" borderId="54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5" fillId="36" borderId="36" xfId="0" applyFont="1" applyFill="1" applyBorder="1" applyAlignment="1">
      <alignment horizontal="left" vertical="center"/>
    </xf>
    <xf numFmtId="0" fontId="84" fillId="36" borderId="76" xfId="0" applyFont="1" applyFill="1" applyBorder="1" applyAlignment="1">
      <alignment horizontal="left" vertical="center"/>
    </xf>
    <xf numFmtId="0" fontId="84" fillId="36" borderId="41" xfId="0" applyFont="1" applyFill="1" applyBorder="1" applyAlignment="1">
      <alignment horizontal="left" vertical="center"/>
    </xf>
    <xf numFmtId="3" fontId="84" fillId="36" borderId="37" xfId="49" applyNumberFormat="1" applyFont="1" applyFill="1" applyBorder="1" applyAlignment="1">
      <alignment horizontal="right" vertical="center" wrapText="1"/>
    </xf>
    <xf numFmtId="0" fontId="83" fillId="36" borderId="0" xfId="0" applyFont="1" applyFill="1" applyAlignment="1">
      <alignment horizontal="left" vertical="center"/>
    </xf>
    <xf numFmtId="0" fontId="85" fillId="36" borderId="76" xfId="0" applyFont="1" applyFill="1" applyBorder="1" applyAlignment="1">
      <alignment horizontal="left" vertical="center"/>
    </xf>
    <xf numFmtId="0" fontId="85" fillId="36" borderId="41" xfId="0" applyFont="1" applyFill="1" applyBorder="1" applyAlignment="1">
      <alignment horizontal="left" vertical="center"/>
    </xf>
    <xf numFmtId="0" fontId="82" fillId="33" borderId="53" xfId="0" applyFont="1" applyFill="1" applyBorder="1" applyAlignment="1">
      <alignment horizontal="center" vertical="top"/>
    </xf>
    <xf numFmtId="0" fontId="82" fillId="33" borderId="30" xfId="0" applyFont="1" applyFill="1" applyBorder="1" applyAlignment="1">
      <alignment horizontal="center" vertical="top"/>
    </xf>
    <xf numFmtId="0" fontId="82" fillId="33" borderId="54" xfId="0" applyFont="1" applyFill="1" applyBorder="1" applyAlignment="1">
      <alignment horizontal="center" vertical="top"/>
    </xf>
    <xf numFmtId="0" fontId="82" fillId="33" borderId="55" xfId="0" applyFont="1" applyFill="1" applyBorder="1" applyAlignment="1">
      <alignment horizontal="center" vertical="top"/>
    </xf>
    <xf numFmtId="0" fontId="82" fillId="33" borderId="0" xfId="0" applyFont="1" applyFill="1" applyBorder="1" applyAlignment="1">
      <alignment horizontal="center" vertical="top"/>
    </xf>
    <xf numFmtId="0" fontId="82" fillId="33" borderId="36" xfId="0" applyFont="1" applyFill="1" applyBorder="1" applyAlignment="1">
      <alignment horizontal="center" vertical="top"/>
    </xf>
    <xf numFmtId="0" fontId="82" fillId="33" borderId="61" xfId="0" applyFont="1" applyFill="1" applyBorder="1" applyAlignment="1">
      <alignment horizontal="center" vertical="top"/>
    </xf>
    <xf numFmtId="0" fontId="82" fillId="33" borderId="52" xfId="0" applyFont="1" applyFill="1" applyBorder="1" applyAlignment="1">
      <alignment horizontal="center" vertical="top"/>
    </xf>
    <xf numFmtId="0" fontId="82" fillId="33" borderId="60" xfId="0" applyFont="1" applyFill="1" applyBorder="1" applyAlignment="1">
      <alignment horizontal="center" vertical="top"/>
    </xf>
    <xf numFmtId="3" fontId="82" fillId="33" borderId="71" xfId="0" applyNumberFormat="1" applyFont="1" applyFill="1" applyBorder="1" applyAlignment="1">
      <alignment horizontal="center" vertical="center"/>
    </xf>
    <xf numFmtId="3" fontId="82" fillId="33" borderId="72" xfId="0" applyNumberFormat="1" applyFont="1" applyFill="1" applyBorder="1" applyAlignment="1">
      <alignment horizontal="center" vertical="center"/>
    </xf>
    <xf numFmtId="3" fontId="82" fillId="33" borderId="74" xfId="0" applyNumberFormat="1" applyFont="1" applyFill="1" applyBorder="1" applyAlignment="1">
      <alignment horizontal="center" vertical="center"/>
    </xf>
    <xf numFmtId="3" fontId="82" fillId="33" borderId="45" xfId="0" applyNumberFormat="1" applyFont="1" applyFill="1" applyBorder="1" applyAlignment="1">
      <alignment horizontal="center" vertical="center"/>
    </xf>
    <xf numFmtId="3" fontId="82" fillId="33" borderId="46" xfId="0" applyNumberFormat="1" applyFont="1" applyFill="1" applyBorder="1" applyAlignment="1">
      <alignment horizontal="center" vertical="center"/>
    </xf>
    <xf numFmtId="0" fontId="82" fillId="36" borderId="53" xfId="0" applyFont="1" applyFill="1" applyBorder="1" applyAlignment="1">
      <alignment horizontal="left" vertical="top"/>
    </xf>
    <xf numFmtId="0" fontId="82" fillId="36" borderId="30" xfId="0" applyFont="1" applyFill="1" applyBorder="1" applyAlignment="1">
      <alignment horizontal="left" vertical="top"/>
    </xf>
    <xf numFmtId="0" fontId="81" fillId="36" borderId="55" xfId="0" applyFont="1" applyFill="1" applyBorder="1" applyAlignment="1">
      <alignment horizontal="left" vertical="top"/>
    </xf>
    <xf numFmtId="0" fontId="81" fillId="36" borderId="0" xfId="0" applyFont="1" applyFill="1" applyBorder="1" applyAlignment="1">
      <alignment horizontal="left" vertical="top"/>
    </xf>
    <xf numFmtId="3" fontId="81" fillId="36" borderId="34" xfId="49" applyNumberFormat="1" applyFont="1" applyFill="1" applyBorder="1" applyAlignment="1">
      <alignment horizontal="right" vertical="center"/>
    </xf>
    <xf numFmtId="3" fontId="81" fillId="36" borderId="37" xfId="0" applyNumberFormat="1" applyFont="1" applyFill="1" applyBorder="1" applyAlignment="1">
      <alignment horizontal="right" vertical="center"/>
    </xf>
    <xf numFmtId="3" fontId="79" fillId="35" borderId="47" xfId="49" applyNumberFormat="1" applyFont="1" applyFill="1" applyBorder="1" applyAlignment="1">
      <alignment vertical="center" wrapText="1"/>
    </xf>
    <xf numFmtId="3" fontId="81" fillId="36" borderId="34" xfId="0" applyNumberFormat="1" applyFont="1" applyFill="1" applyBorder="1" applyAlignment="1">
      <alignment horizontal="right" vertical="top"/>
    </xf>
    <xf numFmtId="3" fontId="81" fillId="36" borderId="37" xfId="0" applyNumberFormat="1" applyFont="1" applyFill="1" applyBorder="1" applyAlignment="1">
      <alignment horizontal="right" vertical="top"/>
    </xf>
    <xf numFmtId="3" fontId="81" fillId="36" borderId="35" xfId="0" applyNumberFormat="1" applyFont="1" applyFill="1" applyBorder="1" applyAlignment="1">
      <alignment horizontal="right" vertical="top"/>
    </xf>
    <xf numFmtId="3" fontId="81" fillId="36" borderId="47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37" xfId="0" applyNumberFormat="1" applyFont="1" applyFill="1" applyBorder="1" applyAlignment="1">
      <alignment horizontal="right" vertical="top"/>
    </xf>
    <xf numFmtId="3" fontId="82" fillId="36" borderId="35" xfId="0" applyNumberFormat="1" applyFont="1" applyFill="1" applyBorder="1" applyAlignment="1">
      <alignment horizontal="right" vertical="top"/>
    </xf>
    <xf numFmtId="0" fontId="81" fillId="36" borderId="61" xfId="0" applyFont="1" applyFill="1" applyBorder="1" applyAlignment="1">
      <alignment horizontal="left" vertical="top"/>
    </xf>
    <xf numFmtId="0" fontId="81" fillId="36" borderId="52" xfId="0" applyFont="1" applyFill="1" applyBorder="1" applyAlignment="1">
      <alignment horizontal="left" vertical="top"/>
    </xf>
    <xf numFmtId="0" fontId="82" fillId="36" borderId="62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0" fontId="81" fillId="36" borderId="55" xfId="0" applyFont="1" applyFill="1" applyBorder="1" applyAlignment="1">
      <alignment horizontal="left"/>
    </xf>
    <xf numFmtId="0" fontId="81" fillId="36" borderId="36" xfId="0" applyFont="1" applyFill="1" applyBorder="1" applyAlignment="1">
      <alignment horizontal="left"/>
    </xf>
    <xf numFmtId="3" fontId="81" fillId="36" borderId="37" xfId="49" applyNumberFormat="1" applyFont="1" applyFill="1" applyBorder="1" applyAlignment="1">
      <alignment horizontal="right" vertical="top"/>
    </xf>
    <xf numFmtId="0" fontId="82" fillId="36" borderId="55" xfId="0" applyFont="1" applyFill="1" applyBorder="1" applyAlignment="1">
      <alignment horizontal="left" vertical="top"/>
    </xf>
    <xf numFmtId="0" fontId="82" fillId="36" borderId="36" xfId="0" applyFont="1" applyFill="1" applyBorder="1" applyAlignment="1">
      <alignment horizontal="left" vertical="top"/>
    </xf>
    <xf numFmtId="0" fontId="81" fillId="36" borderId="36" xfId="0" applyFont="1" applyFill="1" applyBorder="1" applyAlignment="1">
      <alignment horizontal="left" vertical="top"/>
    </xf>
    <xf numFmtId="0" fontId="82" fillId="33" borderId="45" xfId="0" applyFont="1" applyFill="1" applyBorder="1" applyAlignment="1">
      <alignment horizontal="center" vertical="center"/>
    </xf>
    <xf numFmtId="0" fontId="82" fillId="33" borderId="37" xfId="0" applyFont="1" applyFill="1" applyBorder="1" applyAlignment="1">
      <alignment horizontal="center" vertical="center"/>
    </xf>
    <xf numFmtId="0" fontId="82" fillId="33" borderId="46" xfId="0" applyFont="1" applyFill="1" applyBorder="1" applyAlignment="1">
      <alignment horizontal="center" vertical="center"/>
    </xf>
    <xf numFmtId="0" fontId="82" fillId="33" borderId="71" xfId="0" applyFont="1" applyFill="1" applyBorder="1" applyAlignment="1">
      <alignment horizontal="center" vertical="center"/>
    </xf>
    <xf numFmtId="0" fontId="82" fillId="33" borderId="72" xfId="0" applyFont="1" applyFill="1" applyBorder="1" applyAlignment="1">
      <alignment horizontal="center" vertical="center"/>
    </xf>
    <xf numFmtId="0" fontId="82" fillId="33" borderId="74" xfId="0" applyFont="1" applyFill="1" applyBorder="1" applyAlignment="1">
      <alignment horizontal="center" vertical="center"/>
    </xf>
    <xf numFmtId="182" fontId="82" fillId="36" borderId="45" xfId="49" applyNumberFormat="1" applyFont="1" applyFill="1" applyBorder="1" applyAlignment="1">
      <alignment horizontal="right" vertical="top"/>
    </xf>
    <xf numFmtId="182" fontId="82" fillId="36" borderId="37" xfId="49" applyNumberFormat="1" applyFont="1" applyFill="1" applyBorder="1" applyAlignment="1">
      <alignment horizontal="right" vertical="top"/>
    </xf>
    <xf numFmtId="177" fontId="82" fillId="36" borderId="45" xfId="49" applyNumberFormat="1" applyFont="1" applyFill="1" applyBorder="1" applyAlignment="1">
      <alignment horizontal="right" vertical="top"/>
    </xf>
    <xf numFmtId="177" fontId="82" fillId="36" borderId="37" xfId="49" applyNumberFormat="1" applyFont="1" applyFill="1" applyBorder="1" applyAlignment="1">
      <alignment horizontal="right" vertical="top"/>
    </xf>
    <xf numFmtId="0" fontId="81" fillId="36" borderId="55" xfId="0" applyFont="1" applyFill="1" applyBorder="1" applyAlignment="1">
      <alignment horizontal="justify" vertical="center" wrapText="1"/>
    </xf>
    <xf numFmtId="0" fontId="81" fillId="36" borderId="36" xfId="0" applyFont="1" applyFill="1" applyBorder="1" applyAlignment="1">
      <alignment horizontal="justify" vertical="center" wrapText="1"/>
    </xf>
    <xf numFmtId="0" fontId="82" fillId="36" borderId="55" xfId="0" applyFont="1" applyFill="1" applyBorder="1" applyAlignment="1">
      <alignment horizontal="left" vertical="center"/>
    </xf>
    <xf numFmtId="0" fontId="82" fillId="36" borderId="36" xfId="0" applyFont="1" applyFill="1" applyBorder="1" applyAlignment="1">
      <alignment horizontal="left" vertical="center"/>
    </xf>
    <xf numFmtId="3" fontId="82" fillId="33" borderId="37" xfId="0" applyNumberFormat="1" applyFont="1" applyFill="1" applyBorder="1" applyAlignment="1">
      <alignment horizontal="center" vertical="center"/>
    </xf>
    <xf numFmtId="0" fontId="81" fillId="36" borderId="55" xfId="0" applyFont="1" applyFill="1" applyBorder="1" applyAlignment="1">
      <alignment horizontal="left" vertical="center"/>
    </xf>
    <xf numFmtId="0" fontId="82" fillId="36" borderId="31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180" fontId="81" fillId="36" borderId="37" xfId="49" applyNumberFormat="1" applyFont="1" applyFill="1" applyBorder="1" applyAlignment="1">
      <alignment horizontal="center" vertical="top"/>
    </xf>
    <xf numFmtId="180" fontId="82" fillId="36" borderId="37" xfId="49" applyNumberFormat="1" applyFont="1" applyFill="1" applyBorder="1" applyAlignment="1">
      <alignment horizontal="center" vertical="top"/>
    </xf>
    <xf numFmtId="0" fontId="7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7" fillId="33" borderId="23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77" fillId="33" borderId="17" xfId="0" applyFont="1" applyFill="1" applyBorder="1" applyAlignment="1">
      <alignment horizontal="center" vertical="center"/>
    </xf>
    <xf numFmtId="0" fontId="77" fillId="33" borderId="51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77" xfId="0" applyFont="1" applyFill="1" applyBorder="1" applyAlignment="1">
      <alignment horizontal="center" vertical="center"/>
    </xf>
    <xf numFmtId="0" fontId="77" fillId="33" borderId="78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65" fillId="33" borderId="51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51" xfId="0" applyFont="1" applyFill="1" applyBorder="1" applyAlignment="1">
      <alignment vertical="center" wrapText="1"/>
    </xf>
    <xf numFmtId="0" fontId="65" fillId="33" borderId="20" xfId="0" applyFont="1" applyFill="1" applyBorder="1" applyAlignment="1">
      <alignment vertical="center" wrapText="1"/>
    </xf>
    <xf numFmtId="0" fontId="65" fillId="33" borderId="19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center" wrapText="1"/>
    </xf>
    <xf numFmtId="0" fontId="65" fillId="33" borderId="17" xfId="0" applyFont="1" applyFill="1" applyBorder="1" applyAlignment="1">
      <alignment vertical="center" wrapText="1"/>
    </xf>
    <xf numFmtId="0" fontId="65" fillId="33" borderId="15" xfId="0" applyFont="1" applyFill="1" applyBorder="1" applyAlignment="1">
      <alignment vertical="center" wrapText="1"/>
    </xf>
    <xf numFmtId="0" fontId="65" fillId="33" borderId="14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77" xfId="0" applyFont="1" applyFill="1" applyBorder="1" applyAlignment="1">
      <alignment horizontal="center" vertical="center"/>
    </xf>
    <xf numFmtId="0" fontId="65" fillId="33" borderId="78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77" xfId="0" applyFont="1" applyFill="1" applyBorder="1" applyAlignment="1">
      <alignment horizontal="center" vertical="center" wrapText="1"/>
    </xf>
    <xf numFmtId="0" fontId="65" fillId="33" borderId="78" xfId="0" applyFont="1" applyFill="1" applyBorder="1" applyAlignment="1">
      <alignment horizontal="center" vertical="center" wrapText="1"/>
    </xf>
    <xf numFmtId="0" fontId="65" fillId="34" borderId="22" xfId="0" applyFont="1" applyFill="1" applyBorder="1" applyAlignment="1">
      <alignment vertical="center" wrapText="1"/>
    </xf>
    <xf numFmtId="0" fontId="65" fillId="34" borderId="12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vertical="center" wrapText="1"/>
    </xf>
    <xf numFmtId="0" fontId="65" fillId="21" borderId="12" xfId="0" applyFont="1" applyFill="1" applyBorder="1" applyAlignment="1">
      <alignment vertical="center" wrapText="1"/>
    </xf>
    <xf numFmtId="0" fontId="88" fillId="0" borderId="0" xfId="0" applyFont="1" applyAlignment="1">
      <alignment horizontal="center" vertical="center"/>
    </xf>
    <xf numFmtId="0" fontId="65" fillId="0" borderId="12" xfId="0" applyFont="1" applyBorder="1" applyAlignment="1">
      <alignment vertical="center" wrapText="1"/>
    </xf>
    <xf numFmtId="0" fontId="65" fillId="0" borderId="77" xfId="0" applyFont="1" applyBorder="1" applyAlignment="1">
      <alignment vertical="center" wrapText="1"/>
    </xf>
    <xf numFmtId="0" fontId="65" fillId="34" borderId="2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33" borderId="21" xfId="0" applyFont="1" applyFill="1" applyBorder="1" applyAlignment="1">
      <alignment vertical="center" wrapText="1"/>
    </xf>
    <xf numFmtId="0" fontId="88" fillId="0" borderId="14" xfId="0" applyFont="1" applyBorder="1" applyAlignment="1">
      <alignment horizontal="center"/>
    </xf>
    <xf numFmtId="0" fontId="65" fillId="33" borderId="51" xfId="0" applyFont="1" applyFill="1" applyBorder="1" applyAlignment="1">
      <alignment horizontal="center"/>
    </xf>
    <xf numFmtId="0" fontId="65" fillId="33" borderId="20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/>
    </xf>
    <xf numFmtId="0" fontId="65" fillId="33" borderId="23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5" fillId="33" borderId="51" xfId="0" applyFont="1" applyFill="1" applyBorder="1" applyAlignment="1">
      <alignment wrapText="1"/>
    </xf>
    <xf numFmtId="0" fontId="65" fillId="33" borderId="20" xfId="0" applyFont="1" applyFill="1" applyBorder="1" applyAlignment="1">
      <alignment wrapText="1"/>
    </xf>
    <xf numFmtId="0" fontId="65" fillId="33" borderId="19" xfId="0" applyFont="1" applyFill="1" applyBorder="1" applyAlignment="1">
      <alignment wrapText="1"/>
    </xf>
    <xf numFmtId="0" fontId="65" fillId="33" borderId="23" xfId="0" applyFont="1" applyFill="1" applyBorder="1" applyAlignment="1">
      <alignment wrapText="1"/>
    </xf>
    <xf numFmtId="0" fontId="65" fillId="33" borderId="0" xfId="0" applyFont="1" applyFill="1" applyBorder="1" applyAlignment="1">
      <alignment wrapText="1"/>
    </xf>
    <xf numFmtId="0" fontId="65" fillId="33" borderId="17" xfId="0" applyFont="1" applyFill="1" applyBorder="1" applyAlignment="1">
      <alignment wrapText="1"/>
    </xf>
    <xf numFmtId="0" fontId="65" fillId="33" borderId="15" xfId="0" applyFont="1" applyFill="1" applyBorder="1" applyAlignment="1">
      <alignment wrapTex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33" borderId="22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5" fillId="33" borderId="77" xfId="0" applyFont="1" applyFill="1" applyBorder="1" applyAlignment="1">
      <alignment horizontal="center"/>
    </xf>
    <xf numFmtId="0" fontId="65" fillId="33" borderId="78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 wrapText="1"/>
    </xf>
    <xf numFmtId="0" fontId="65" fillId="33" borderId="17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65" fillId="33" borderId="18" xfId="0" applyFont="1" applyFill="1" applyBorder="1" applyAlignment="1">
      <alignment horizontal="center" wrapText="1"/>
    </xf>
    <xf numFmtId="0" fontId="65" fillId="33" borderId="16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0" fontId="65" fillId="33" borderId="22" xfId="0" applyFont="1" applyFill="1" applyBorder="1" applyAlignment="1">
      <alignment horizontal="center" wrapText="1"/>
    </xf>
    <xf numFmtId="0" fontId="65" fillId="33" borderId="77" xfId="0" applyFont="1" applyFill="1" applyBorder="1" applyAlignment="1">
      <alignment horizontal="center" wrapText="1"/>
    </xf>
    <xf numFmtId="0" fontId="65" fillId="33" borderId="78" xfId="0" applyFont="1" applyFill="1" applyBorder="1" applyAlignment="1">
      <alignment horizontal="center" wrapText="1"/>
    </xf>
    <xf numFmtId="0" fontId="65" fillId="34" borderId="22" xfId="0" applyFont="1" applyFill="1" applyBorder="1" applyAlignment="1">
      <alignment wrapText="1"/>
    </xf>
    <xf numFmtId="0" fontId="65" fillId="34" borderId="12" xfId="0" applyFont="1" applyFill="1" applyBorder="1" applyAlignment="1">
      <alignment wrapText="1"/>
    </xf>
    <xf numFmtId="0" fontId="65" fillId="33" borderId="22" xfId="0" applyFont="1" applyFill="1" applyBorder="1" applyAlignment="1">
      <alignment wrapText="1"/>
    </xf>
    <xf numFmtId="0" fontId="65" fillId="33" borderId="12" xfId="0" applyFont="1" applyFill="1" applyBorder="1" applyAlignment="1">
      <alignment wrapText="1"/>
    </xf>
    <xf numFmtId="0" fontId="65" fillId="21" borderId="12" xfId="0" applyFont="1" applyFill="1" applyBorder="1" applyAlignment="1">
      <alignment wrapText="1"/>
    </xf>
    <xf numFmtId="0" fontId="65" fillId="0" borderId="12" xfId="0" applyFont="1" applyBorder="1" applyAlignment="1">
      <alignment wrapText="1"/>
    </xf>
    <xf numFmtId="0" fontId="65" fillId="0" borderId="77" xfId="0" applyFont="1" applyBorder="1" applyAlignment="1">
      <alignment wrapText="1"/>
    </xf>
    <xf numFmtId="0" fontId="65" fillId="34" borderId="21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33" borderId="21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333375</xdr:colOff>
      <xdr:row>77</xdr:row>
      <xdr:rowOff>28575</xdr:rowOff>
    </xdr:from>
    <xdr:to>
      <xdr:col>0</xdr:col>
      <xdr:colOff>2876550</xdr:colOff>
      <xdr:row>77</xdr:row>
      <xdr:rowOff>28575</xdr:rowOff>
    </xdr:to>
    <xdr:sp>
      <xdr:nvSpPr>
        <xdr:cNvPr id="2" name="3 Conector recto"/>
        <xdr:cNvSpPr>
          <a:spLocks/>
        </xdr:cNvSpPr>
      </xdr:nvSpPr>
      <xdr:spPr>
        <a:xfrm>
          <a:off x="333375" y="1645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180975</xdr:rowOff>
    </xdr:from>
    <xdr:ext cx="3429000" cy="666750"/>
    <xdr:sp>
      <xdr:nvSpPr>
        <xdr:cNvPr id="3" name="4 CuadroTexto"/>
        <xdr:cNvSpPr txBox="1">
          <a:spLocks noChangeArrowheads="1"/>
        </xdr:cNvSpPr>
      </xdr:nvSpPr>
      <xdr:spPr>
        <a:xfrm>
          <a:off x="7477125" y="16421100"/>
          <a:ext cx="3429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7</xdr:col>
      <xdr:colOff>800100</xdr:colOff>
      <xdr:row>14</xdr:row>
      <xdr:rowOff>180975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191500" y="5610225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3152775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3152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86</xdr:row>
      <xdr:rowOff>9525</xdr:rowOff>
    </xdr:from>
    <xdr:to>
      <xdr:col>1</xdr:col>
      <xdr:colOff>1819275</xdr:colOff>
      <xdr:row>86</xdr:row>
      <xdr:rowOff>9525</xdr:rowOff>
    </xdr:to>
    <xdr:sp>
      <xdr:nvSpPr>
        <xdr:cNvPr id="2" name="3 Conector recto"/>
        <xdr:cNvSpPr>
          <a:spLocks/>
        </xdr:cNvSpPr>
      </xdr:nvSpPr>
      <xdr:spPr>
        <a:xfrm flipV="1">
          <a:off x="47625" y="161353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86</xdr:row>
      <xdr:rowOff>19050</xdr:rowOff>
    </xdr:from>
    <xdr:to>
      <xdr:col>4</xdr:col>
      <xdr:colOff>857250</xdr:colOff>
      <xdr:row>86</xdr:row>
      <xdr:rowOff>19050</xdr:rowOff>
    </xdr:to>
    <xdr:sp>
      <xdr:nvSpPr>
        <xdr:cNvPr id="3" name="4 Conector recto"/>
        <xdr:cNvSpPr>
          <a:spLocks/>
        </xdr:cNvSpPr>
      </xdr:nvSpPr>
      <xdr:spPr>
        <a:xfrm flipV="1">
          <a:off x="5791200" y="16144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9525</xdr:rowOff>
    </xdr:from>
    <xdr:ext cx="2638425" cy="590550"/>
    <xdr:sp>
      <xdr:nvSpPr>
        <xdr:cNvPr id="4" name="2 CuadroTexto"/>
        <xdr:cNvSpPr txBox="1">
          <a:spLocks noChangeArrowheads="1"/>
        </xdr:cNvSpPr>
      </xdr:nvSpPr>
      <xdr:spPr>
        <a:xfrm>
          <a:off x="0" y="16135350"/>
          <a:ext cx="2638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685800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742950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67375" y="19440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71500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5</xdr:col>
      <xdr:colOff>342900</xdr:colOff>
      <xdr:row>102</xdr:row>
      <xdr:rowOff>180975</xdr:rowOff>
    </xdr:from>
    <xdr:ext cx="3152775" cy="590550"/>
    <xdr:sp>
      <xdr:nvSpPr>
        <xdr:cNvPr id="4" name="2 CuadroTexto"/>
        <xdr:cNvSpPr txBox="1">
          <a:spLocks noChangeArrowheads="1"/>
        </xdr:cNvSpPr>
      </xdr:nvSpPr>
      <xdr:spPr>
        <a:xfrm>
          <a:off x="5267325" y="19431000"/>
          <a:ext cx="3152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1628775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10400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6391275" y="33537525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38</xdr:row>
      <xdr:rowOff>9525</xdr:rowOff>
    </xdr:from>
    <xdr:to>
      <xdr:col>1</xdr:col>
      <xdr:colOff>114300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76200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1095375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00875" y="7248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590800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590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67450" y="192500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6222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62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5</xdr:col>
      <xdr:colOff>95250</xdr:colOff>
      <xdr:row>101</xdr:row>
      <xdr:rowOff>9525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5915025" y="19250025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44</xdr:row>
      <xdr:rowOff>9525</xdr:rowOff>
    </xdr:from>
    <xdr:to>
      <xdr:col>0</xdr:col>
      <xdr:colOff>2209800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76200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19050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828925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828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276225</xdr:colOff>
      <xdr:row>44</xdr:row>
      <xdr:rowOff>19050</xdr:rowOff>
    </xdr:from>
    <xdr:ext cx="3152775" cy="581025"/>
    <xdr:sp>
      <xdr:nvSpPr>
        <xdr:cNvPr id="4" name="2 CuadroTexto"/>
        <xdr:cNvSpPr txBox="1">
          <a:spLocks noChangeArrowheads="1"/>
        </xdr:cNvSpPr>
      </xdr:nvSpPr>
      <xdr:spPr>
        <a:xfrm>
          <a:off x="5876925" y="8401050"/>
          <a:ext cx="3152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%20PATY\Downloads\LDF%20MOD-2018%20ENERO-DICIEMBR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01SITFIN"/>
      <sheetName val="FORMATO02INF. AN DEUDA"/>
      <sheetName val="FORMATO03INF FINANC"/>
      <sheetName val="FORMATO4"/>
      <sheetName val="FORMATO5"/>
      <sheetName val="FORMATO6A"/>
      <sheetName val="FORMATO6B"/>
      <sheetName val="FORMATO6C"/>
      <sheetName val="FORMATO6D"/>
      <sheetName val="Hoja8"/>
      <sheetName val="Guia"/>
    </sheetNames>
    <sheetDataSet>
      <sheetData sheetId="3">
        <row r="1">
          <cell r="A1" t="str">
            <v>COLEGIO DE ESTUDIOS CIENTÍFICOS Y TECNOLÓGICOS DEL ESTADO DE TLAXCALA</v>
          </cell>
        </row>
        <row r="3">
          <cell r="A3" t="str">
            <v>Del 1 de enero al 30 de Septiembre de 2019</v>
          </cell>
        </row>
        <row r="11">
          <cell r="C11">
            <v>3688293</v>
          </cell>
          <cell r="D11">
            <v>3088293</v>
          </cell>
          <cell r="E11">
            <v>3088293</v>
          </cell>
        </row>
        <row r="16">
          <cell r="C16">
            <v>3688293</v>
          </cell>
        </row>
      </sheetData>
      <sheetData sheetId="4">
        <row r="1">
          <cell r="A1" t="str">
            <v>COLEGIO DE ESTUDIOS CIENTÍFICOS Y TECNOLÓGICOS DEL ESTADO DE TLAXCALA</v>
          </cell>
        </row>
        <row r="3">
          <cell r="A3" t="str">
            <v>Del 1 de enero al 30 de Septiembre de 2019</v>
          </cell>
        </row>
      </sheetData>
      <sheetData sheetId="5">
        <row r="1">
          <cell r="A1" t="str">
            <v>COLEGIO DE ESTUDIOS CIENTÍFICOS Y TECNOLÓGICOS DEL ESTADO DE TLAXCALA</v>
          </cell>
        </row>
        <row r="4">
          <cell r="A4" t="str">
            <v>Del 1 de enero al 30 de Septiembre de 2019</v>
          </cell>
        </row>
        <row r="10">
          <cell r="C10">
            <v>399872766.81</v>
          </cell>
          <cell r="D10">
            <v>12809224.170000004</v>
          </cell>
          <cell r="F10">
            <v>252203812.25</v>
          </cell>
          <cell r="G10">
            <v>246556301.42999998</v>
          </cell>
        </row>
        <row r="115">
          <cell r="F115">
            <v>1288293</v>
          </cell>
          <cell r="G115">
            <v>0</v>
          </cell>
        </row>
        <row r="170">
          <cell r="C170">
            <v>434262030.82</v>
          </cell>
        </row>
      </sheetData>
      <sheetData sheetId="6">
        <row r="1">
          <cell r="A1" t="str">
            <v>COLEGIO DE ESTUDIOS CIENTÍFICOS Y TECNOLÓGICOS DEL ESTADO DE TLAXCALA</v>
          </cell>
        </row>
        <row r="4">
          <cell r="A4" t="str">
            <v>Del 1 de enero al 30 de Septiembre de 2019</v>
          </cell>
        </row>
        <row r="9">
          <cell r="C9">
            <v>13942566.079999998</v>
          </cell>
          <cell r="E9">
            <v>274109753.46</v>
          </cell>
          <cell r="F9">
            <v>266579761.70999998</v>
          </cell>
        </row>
        <row r="22">
          <cell r="C22">
            <v>3688293</v>
          </cell>
          <cell r="E22">
            <v>1288293</v>
          </cell>
          <cell r="F22">
            <v>0</v>
          </cell>
        </row>
      </sheetData>
      <sheetData sheetId="7">
        <row r="1">
          <cell r="A1" t="str">
            <v>COLEGIO DE ESTUDIOS CIENTÍFICOS Y TECNOLÓGICOS DEL ESTADO DE TLAXCALA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4" sqref="A4:F4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34" t="s">
        <v>111</v>
      </c>
      <c r="B1" s="535"/>
      <c r="C1" s="535"/>
      <c r="D1" s="535"/>
      <c r="E1" s="535"/>
      <c r="F1" s="536"/>
    </row>
    <row r="2" spans="1:6" ht="15">
      <c r="A2" s="537" t="s">
        <v>112</v>
      </c>
      <c r="B2" s="538"/>
      <c r="C2" s="538"/>
      <c r="D2" s="538"/>
      <c r="E2" s="538"/>
      <c r="F2" s="539"/>
    </row>
    <row r="3" spans="1:6" ht="15">
      <c r="A3" s="537" t="s">
        <v>295</v>
      </c>
      <c r="B3" s="538"/>
      <c r="C3" s="538"/>
      <c r="D3" s="538"/>
      <c r="E3" s="538"/>
      <c r="F3" s="539"/>
    </row>
    <row r="4" spans="1:6" ht="15">
      <c r="A4" s="537" t="s">
        <v>0</v>
      </c>
      <c r="B4" s="538"/>
      <c r="C4" s="538"/>
      <c r="D4" s="538"/>
      <c r="E4" s="538"/>
      <c r="F4" s="539"/>
    </row>
    <row r="5" spans="1:6" ht="33.75">
      <c r="A5" s="77" t="s">
        <v>1</v>
      </c>
      <c r="B5" s="78" t="s">
        <v>296</v>
      </c>
      <c r="C5" s="78" t="s">
        <v>282</v>
      </c>
      <c r="D5" s="188" t="s">
        <v>1</v>
      </c>
      <c r="E5" s="78" t="s">
        <v>296</v>
      </c>
      <c r="F5" s="79" t="s">
        <v>282</v>
      </c>
    </row>
    <row r="6" spans="1:6" ht="15">
      <c r="A6" s="80" t="s">
        <v>113</v>
      </c>
      <c r="B6" s="81"/>
      <c r="C6" s="82"/>
      <c r="D6" s="83" t="s">
        <v>114</v>
      </c>
      <c r="E6" s="84"/>
      <c r="F6" s="189"/>
    </row>
    <row r="7" spans="1:6" ht="15">
      <c r="A7" s="85" t="s">
        <v>115</v>
      </c>
      <c r="B7" s="86"/>
      <c r="C7" s="87"/>
      <c r="D7" s="88" t="s">
        <v>116</v>
      </c>
      <c r="E7" s="89"/>
      <c r="F7" s="90"/>
    </row>
    <row r="8" spans="1:6" ht="22.5">
      <c r="A8" s="91" t="s">
        <v>117</v>
      </c>
      <c r="B8" s="92">
        <f>SUM(B9:B15)</f>
        <v>36960367</v>
      </c>
      <c r="C8" s="92">
        <f>SUM(C9:C15)</f>
        <v>25915655</v>
      </c>
      <c r="D8" s="93" t="s">
        <v>118</v>
      </c>
      <c r="E8" s="94">
        <f>SUM(E9:E17)</f>
        <v>39442222</v>
      </c>
      <c r="F8" s="92">
        <f>SUM(F9:F17)</f>
        <v>74918987</v>
      </c>
    </row>
    <row r="9" spans="1:6" ht="15">
      <c r="A9" s="95" t="s">
        <v>119</v>
      </c>
      <c r="B9" s="96">
        <v>44000</v>
      </c>
      <c r="C9" s="87">
        <v>0</v>
      </c>
      <c r="D9" s="97" t="s">
        <v>120</v>
      </c>
      <c r="E9" s="96">
        <v>47289</v>
      </c>
      <c r="F9" s="87">
        <v>44854445</v>
      </c>
    </row>
    <row r="10" spans="1:8" ht="15">
      <c r="A10" s="95" t="s">
        <v>121</v>
      </c>
      <c r="B10" s="96">
        <v>36916367</v>
      </c>
      <c r="C10" s="87">
        <v>25915655</v>
      </c>
      <c r="D10" s="97" t="s">
        <v>122</v>
      </c>
      <c r="E10" s="96">
        <v>1469291</v>
      </c>
      <c r="F10" s="87">
        <v>5077371</v>
      </c>
      <c r="H10" s="166"/>
    </row>
    <row r="11" spans="1:6" ht="15">
      <c r="A11" s="95" t="s">
        <v>123</v>
      </c>
      <c r="B11" s="96"/>
      <c r="C11" s="87"/>
      <c r="D11" s="97" t="s">
        <v>124</v>
      </c>
      <c r="E11" s="96"/>
      <c r="F11" s="87"/>
    </row>
    <row r="12" spans="1:6" ht="15">
      <c r="A12" s="95" t="s">
        <v>125</v>
      </c>
      <c r="B12" s="96"/>
      <c r="C12" s="87"/>
      <c r="D12" s="97" t="s">
        <v>126</v>
      </c>
      <c r="E12" s="96"/>
      <c r="F12" s="87"/>
    </row>
    <row r="13" spans="1:6" ht="15">
      <c r="A13" s="95" t="s">
        <v>127</v>
      </c>
      <c r="B13" s="96"/>
      <c r="C13" s="87"/>
      <c r="D13" s="97" t="s">
        <v>128</v>
      </c>
      <c r="E13" s="96"/>
      <c r="F13" s="87"/>
    </row>
    <row r="14" spans="1:6" ht="22.5">
      <c r="A14" s="95" t="s">
        <v>129</v>
      </c>
      <c r="B14" s="96"/>
      <c r="C14" s="87"/>
      <c r="D14" s="97" t="s">
        <v>130</v>
      </c>
      <c r="E14" s="96"/>
      <c r="F14" s="87"/>
    </row>
    <row r="15" spans="1:6" ht="15">
      <c r="A15" s="95" t="s">
        <v>131</v>
      </c>
      <c r="B15" s="96"/>
      <c r="C15" s="87"/>
      <c r="D15" s="97" t="s">
        <v>132</v>
      </c>
      <c r="E15" s="96">
        <v>14568269</v>
      </c>
      <c r="F15" s="87">
        <v>24987171</v>
      </c>
    </row>
    <row r="16" spans="1:6" ht="15">
      <c r="A16" s="91" t="s">
        <v>133</v>
      </c>
      <c r="B16" s="92">
        <f>SUM(B17:B23)</f>
        <v>526432</v>
      </c>
      <c r="C16" s="92">
        <f>SUM(C17:C23)</f>
        <v>-46288</v>
      </c>
      <c r="D16" s="97" t="s">
        <v>134</v>
      </c>
      <c r="E16" s="96"/>
      <c r="F16" s="87"/>
    </row>
    <row r="17" spans="1:6" ht="15">
      <c r="A17" s="95" t="s">
        <v>135</v>
      </c>
      <c r="B17" s="96"/>
      <c r="C17" s="87"/>
      <c r="D17" s="97" t="s">
        <v>136</v>
      </c>
      <c r="E17" s="96">
        <v>23357373</v>
      </c>
      <c r="F17" s="87">
        <v>0</v>
      </c>
    </row>
    <row r="18" spans="1:6" ht="15">
      <c r="A18" s="95" t="s">
        <v>137</v>
      </c>
      <c r="B18" s="96"/>
      <c r="C18" s="87"/>
      <c r="D18" s="93" t="s">
        <v>138</v>
      </c>
      <c r="E18" s="94">
        <f>SUM(E19:E21)</f>
        <v>0</v>
      </c>
      <c r="F18" s="92">
        <f>SUM(F19:F21)</f>
        <v>0</v>
      </c>
    </row>
    <row r="19" spans="1:6" ht="15">
      <c r="A19" s="95" t="s">
        <v>139</v>
      </c>
      <c r="B19" s="96">
        <v>494443</v>
      </c>
      <c r="C19" s="87">
        <v>0</v>
      </c>
      <c r="D19" s="97" t="s">
        <v>140</v>
      </c>
      <c r="E19" s="96"/>
      <c r="F19" s="87"/>
    </row>
    <row r="20" spans="1:6" ht="22.5">
      <c r="A20" s="95" t="s">
        <v>141</v>
      </c>
      <c r="B20" s="96"/>
      <c r="C20" s="87"/>
      <c r="D20" s="97" t="s">
        <v>142</v>
      </c>
      <c r="E20" s="96"/>
      <c r="F20" s="87"/>
    </row>
    <row r="21" spans="1:6" ht="15">
      <c r="A21" s="95" t="s">
        <v>143</v>
      </c>
      <c r="B21" s="89"/>
      <c r="C21" s="90"/>
      <c r="D21" s="97" t="s">
        <v>144</v>
      </c>
      <c r="E21" s="96"/>
      <c r="F21" s="87"/>
    </row>
    <row r="22" spans="1:6" ht="15">
      <c r="A22" s="95" t="s">
        <v>145</v>
      </c>
      <c r="B22" s="89"/>
      <c r="C22" s="90"/>
      <c r="D22" s="93" t="s">
        <v>146</v>
      </c>
      <c r="E22" s="94">
        <f>SUM(E23:E24)</f>
        <v>0</v>
      </c>
      <c r="F22" s="92">
        <f>SUM(F23:F24)</f>
        <v>0</v>
      </c>
    </row>
    <row r="23" spans="1:6" ht="15">
      <c r="A23" s="95" t="s">
        <v>147</v>
      </c>
      <c r="B23" s="96">
        <v>31989</v>
      </c>
      <c r="C23" s="87">
        <v>-46288</v>
      </c>
      <c r="D23" s="97" t="s">
        <v>148</v>
      </c>
      <c r="E23" s="96"/>
      <c r="F23" s="87"/>
    </row>
    <row r="24" spans="1:6" ht="15">
      <c r="A24" s="91" t="s">
        <v>149</v>
      </c>
      <c r="B24" s="92">
        <f>SUM(B25:B29)</f>
        <v>0</v>
      </c>
      <c r="C24" s="92">
        <f>SUM(C25:C29)</f>
        <v>0</v>
      </c>
      <c r="D24" s="97" t="s">
        <v>150</v>
      </c>
      <c r="E24" s="96"/>
      <c r="F24" s="87"/>
    </row>
    <row r="25" spans="1:6" ht="22.5">
      <c r="A25" s="95" t="s">
        <v>151</v>
      </c>
      <c r="B25" s="96">
        <v>0</v>
      </c>
      <c r="C25" s="87">
        <v>0</v>
      </c>
      <c r="D25" s="93" t="s">
        <v>152</v>
      </c>
      <c r="E25" s="96"/>
      <c r="F25" s="87"/>
    </row>
    <row r="26" spans="1:6" ht="22.5">
      <c r="A26" s="95" t="s">
        <v>153</v>
      </c>
      <c r="B26" s="96"/>
      <c r="C26" s="87"/>
      <c r="D26" s="93" t="s">
        <v>154</v>
      </c>
      <c r="E26" s="94">
        <f>SUM(E27:E29)</f>
        <v>0</v>
      </c>
      <c r="F26" s="92">
        <f>SUM(F27:F29)</f>
        <v>0</v>
      </c>
    </row>
    <row r="27" spans="1:6" ht="22.5">
      <c r="A27" s="95" t="s">
        <v>155</v>
      </c>
      <c r="B27" s="96"/>
      <c r="C27" s="87"/>
      <c r="D27" s="97" t="s">
        <v>156</v>
      </c>
      <c r="E27" s="96"/>
      <c r="F27" s="87"/>
    </row>
    <row r="28" spans="1:6" ht="15">
      <c r="A28" s="95" t="s">
        <v>157</v>
      </c>
      <c r="B28" s="96"/>
      <c r="C28" s="87"/>
      <c r="D28" s="97" t="s">
        <v>158</v>
      </c>
      <c r="E28" s="96"/>
      <c r="F28" s="87"/>
    </row>
    <row r="29" spans="1:6" ht="15">
      <c r="A29" s="95" t="s">
        <v>159</v>
      </c>
      <c r="B29" s="96"/>
      <c r="C29" s="87"/>
      <c r="D29" s="97" t="s">
        <v>160</v>
      </c>
      <c r="E29" s="96"/>
      <c r="F29" s="87"/>
    </row>
    <row r="30" spans="1:6" ht="22.5">
      <c r="A30" s="91" t="s">
        <v>161</v>
      </c>
      <c r="B30" s="92">
        <f>SUM(B31:B35)</f>
        <v>0</v>
      </c>
      <c r="C30" s="92">
        <f>SUM(C31:C35)</f>
        <v>0</v>
      </c>
      <c r="D30" s="93" t="s">
        <v>162</v>
      </c>
      <c r="E30" s="94">
        <f>SUM(E31:E36)</f>
        <v>0</v>
      </c>
      <c r="F30" s="92">
        <f>SUM(F31:F36)</f>
        <v>0</v>
      </c>
    </row>
    <row r="31" spans="1:6" ht="15">
      <c r="A31" s="95" t="s">
        <v>163</v>
      </c>
      <c r="B31" s="96"/>
      <c r="C31" s="87"/>
      <c r="D31" s="97" t="s">
        <v>164</v>
      </c>
      <c r="E31" s="96"/>
      <c r="F31" s="87"/>
    </row>
    <row r="32" spans="1:6" ht="15">
      <c r="A32" s="95" t="s">
        <v>165</v>
      </c>
      <c r="B32" s="96"/>
      <c r="C32" s="87"/>
      <c r="D32" s="97" t="s">
        <v>166</v>
      </c>
      <c r="E32" s="96"/>
      <c r="F32" s="87"/>
    </row>
    <row r="33" spans="1:6" ht="15">
      <c r="A33" s="95" t="s">
        <v>167</v>
      </c>
      <c r="B33" s="96"/>
      <c r="C33" s="87"/>
      <c r="D33" s="97" t="s">
        <v>168</v>
      </c>
      <c r="E33" s="96"/>
      <c r="F33" s="87"/>
    </row>
    <row r="34" spans="1:6" ht="22.5">
      <c r="A34" s="95" t="s">
        <v>169</v>
      </c>
      <c r="B34" s="96"/>
      <c r="C34" s="87"/>
      <c r="D34" s="97" t="s">
        <v>170</v>
      </c>
      <c r="E34" s="96"/>
      <c r="F34" s="87"/>
    </row>
    <row r="35" spans="1:6" ht="22.5">
      <c r="A35" s="95" t="s">
        <v>171</v>
      </c>
      <c r="B35" s="96"/>
      <c r="C35" s="87"/>
      <c r="D35" s="190" t="s">
        <v>172</v>
      </c>
      <c r="E35" s="96"/>
      <c r="F35" s="87"/>
    </row>
    <row r="36" spans="1:6" ht="15">
      <c r="A36" s="99" t="s">
        <v>173</v>
      </c>
      <c r="B36" s="92">
        <v>0</v>
      </c>
      <c r="C36" s="92">
        <v>0</v>
      </c>
      <c r="D36" s="190" t="s">
        <v>174</v>
      </c>
      <c r="E36" s="92"/>
      <c r="F36" s="92"/>
    </row>
    <row r="37" spans="1:6" ht="15">
      <c r="A37" s="99" t="s">
        <v>175</v>
      </c>
      <c r="B37" s="87"/>
      <c r="C37" s="87"/>
      <c r="D37" s="191" t="s">
        <v>176</v>
      </c>
      <c r="E37" s="92">
        <f>SUM(E38:E40)</f>
        <v>0</v>
      </c>
      <c r="F37" s="92">
        <f>SUM(F38:F40)</f>
        <v>0</v>
      </c>
    </row>
    <row r="38" spans="1:6" ht="22.5">
      <c r="A38" s="98" t="s">
        <v>177</v>
      </c>
      <c r="B38" s="96"/>
      <c r="C38" s="87"/>
      <c r="D38" s="97" t="s">
        <v>178</v>
      </c>
      <c r="E38" s="96"/>
      <c r="F38" s="87"/>
    </row>
    <row r="39" spans="1:6" ht="15">
      <c r="A39" s="95" t="s">
        <v>179</v>
      </c>
      <c r="B39" s="96"/>
      <c r="C39" s="87"/>
      <c r="D39" s="97" t="s">
        <v>180</v>
      </c>
      <c r="E39" s="96"/>
      <c r="F39" s="87"/>
    </row>
    <row r="40" spans="1:6" ht="15">
      <c r="A40" s="91" t="s">
        <v>181</v>
      </c>
      <c r="B40" s="96"/>
      <c r="C40" s="92">
        <f>SUM(C41:C44)</f>
        <v>0</v>
      </c>
      <c r="D40" s="97" t="s">
        <v>182</v>
      </c>
      <c r="E40" s="96"/>
      <c r="F40" s="87"/>
    </row>
    <row r="41" spans="1:6" ht="15">
      <c r="A41" s="95" t="s">
        <v>183</v>
      </c>
      <c r="B41" s="96"/>
      <c r="C41" s="87"/>
      <c r="D41" s="93" t="s">
        <v>184</v>
      </c>
      <c r="E41" s="94">
        <f>SUM(E42:E44)</f>
        <v>0</v>
      </c>
      <c r="F41" s="92">
        <f>SUM(F42:F44)</f>
        <v>0</v>
      </c>
    </row>
    <row r="42" spans="1:6" ht="15">
      <c r="A42" s="95" t="s">
        <v>185</v>
      </c>
      <c r="B42" s="96"/>
      <c r="C42" s="87"/>
      <c r="D42" s="97" t="s">
        <v>186</v>
      </c>
      <c r="E42" s="96"/>
      <c r="F42" s="87"/>
    </row>
    <row r="43" spans="1:6" ht="22.5">
      <c r="A43" s="95" t="s">
        <v>187</v>
      </c>
      <c r="B43" s="96"/>
      <c r="C43" s="87"/>
      <c r="D43" s="97" t="s">
        <v>188</v>
      </c>
      <c r="E43" s="96"/>
      <c r="F43" s="87"/>
    </row>
    <row r="44" spans="1:6" ht="15">
      <c r="A44" s="95" t="s">
        <v>189</v>
      </c>
      <c r="B44" s="96"/>
      <c r="C44" s="87"/>
      <c r="D44" s="97" t="s">
        <v>190</v>
      </c>
      <c r="E44" s="96"/>
      <c r="F44" s="87"/>
    </row>
    <row r="45" spans="1:6" ht="22.5">
      <c r="A45" s="175" t="s">
        <v>191</v>
      </c>
      <c r="B45" s="100">
        <f>+B8+B16+B24+B36</f>
        <v>37486799</v>
      </c>
      <c r="C45" s="100">
        <f>+C8+C16+C24+C36</f>
        <v>25869367</v>
      </c>
      <c r="D45" s="192" t="s">
        <v>192</v>
      </c>
      <c r="E45" s="100">
        <f>+E8+E18+E22+E26+E30+E37+E41</f>
        <v>39442222</v>
      </c>
      <c r="F45" s="100">
        <f>+F8+F18+F22+F26+F30+F37+F41</f>
        <v>74918987</v>
      </c>
    </row>
    <row r="46" spans="1:6" ht="15">
      <c r="A46" s="85"/>
      <c r="B46" s="94"/>
      <c r="C46" s="177"/>
      <c r="D46" s="88"/>
      <c r="E46" s="176"/>
      <c r="F46" s="177"/>
    </row>
    <row r="47" spans="1:6" ht="15">
      <c r="A47" s="178" t="s">
        <v>193</v>
      </c>
      <c r="B47" s="179"/>
      <c r="C47" s="180"/>
      <c r="D47" s="181" t="s">
        <v>194</v>
      </c>
      <c r="E47" s="182"/>
      <c r="F47" s="180"/>
    </row>
    <row r="48" spans="1:6" ht="15">
      <c r="A48" s="91" t="s">
        <v>195</v>
      </c>
      <c r="B48" s="101"/>
      <c r="C48" s="102"/>
      <c r="D48" s="105" t="s">
        <v>196</v>
      </c>
      <c r="E48" s="104"/>
      <c r="F48" s="102"/>
    </row>
    <row r="49" spans="1:6" ht="15">
      <c r="A49" s="91" t="s">
        <v>197</v>
      </c>
      <c r="B49" s="101"/>
      <c r="C49" s="102"/>
      <c r="D49" s="105" t="s">
        <v>198</v>
      </c>
      <c r="E49" s="104"/>
      <c r="F49" s="102"/>
    </row>
    <row r="50" spans="1:6" ht="15">
      <c r="A50" s="91" t="s">
        <v>199</v>
      </c>
      <c r="B50" s="101">
        <v>142606832</v>
      </c>
      <c r="C50" s="101">
        <v>142606832</v>
      </c>
      <c r="D50" s="105" t="s">
        <v>200</v>
      </c>
      <c r="E50" s="104"/>
      <c r="F50" s="102"/>
    </row>
    <row r="51" spans="1:6" ht="15">
      <c r="A51" s="91" t="s">
        <v>201</v>
      </c>
      <c r="B51" s="101">
        <v>64139606</v>
      </c>
      <c r="C51" s="101">
        <v>63860182</v>
      </c>
      <c r="D51" s="105" t="s">
        <v>202</v>
      </c>
      <c r="E51" s="104"/>
      <c r="F51" s="102"/>
    </row>
    <row r="52" spans="1:6" ht="22.5">
      <c r="A52" s="91" t="s">
        <v>203</v>
      </c>
      <c r="B52" s="101">
        <v>11762</v>
      </c>
      <c r="C52" s="102"/>
      <c r="D52" s="105" t="s">
        <v>204</v>
      </c>
      <c r="E52" s="104"/>
      <c r="F52" s="102"/>
    </row>
    <row r="53" spans="1:6" ht="15">
      <c r="A53" s="91" t="s">
        <v>205</v>
      </c>
      <c r="B53" s="101"/>
      <c r="C53" s="102"/>
      <c r="D53" s="105" t="s">
        <v>206</v>
      </c>
      <c r="E53" s="104"/>
      <c r="F53" s="102"/>
    </row>
    <row r="54" spans="1:6" ht="15">
      <c r="A54" s="91" t="s">
        <v>207</v>
      </c>
      <c r="B54" s="101"/>
      <c r="C54" s="102"/>
      <c r="D54" s="106"/>
      <c r="E54" s="104"/>
      <c r="F54" s="102"/>
    </row>
    <row r="55" spans="1:6" ht="15">
      <c r="A55" s="91" t="s">
        <v>208</v>
      </c>
      <c r="B55" s="101"/>
      <c r="C55" s="102"/>
      <c r="D55" s="103" t="s">
        <v>209</v>
      </c>
      <c r="E55" s="107">
        <f>SUM(E48:E53)</f>
        <v>0</v>
      </c>
      <c r="F55" s="108">
        <f>SUM(F48:F53)</f>
        <v>0</v>
      </c>
    </row>
    <row r="56" spans="1:6" ht="15">
      <c r="A56" s="91" t="s">
        <v>210</v>
      </c>
      <c r="B56" s="101"/>
      <c r="C56" s="102"/>
      <c r="D56" s="109" t="s">
        <v>211</v>
      </c>
      <c r="E56" s="107">
        <f>+E45+E55</f>
        <v>39442222</v>
      </c>
      <c r="F56" s="108">
        <f>+F45+F55</f>
        <v>74918987</v>
      </c>
    </row>
    <row r="57" spans="1:6" ht="22.5">
      <c r="A57" s="85" t="s">
        <v>212</v>
      </c>
      <c r="B57" s="108">
        <f>SUM(B48:B56)</f>
        <v>206758200</v>
      </c>
      <c r="C57" s="108">
        <f>SUM(C48:C56)</f>
        <v>206467014</v>
      </c>
      <c r="D57" s="109" t="s">
        <v>213</v>
      </c>
      <c r="E57" s="104"/>
      <c r="F57" s="102"/>
    </row>
    <row r="58" spans="1:6" ht="15">
      <c r="A58" s="85" t="s">
        <v>214</v>
      </c>
      <c r="B58" s="108">
        <f>+B45+B57</f>
        <v>244244999</v>
      </c>
      <c r="C58" s="108">
        <f>+C45+C57</f>
        <v>232336381</v>
      </c>
      <c r="D58" s="109" t="s">
        <v>215</v>
      </c>
      <c r="E58" s="107">
        <f>SUM(E59:E61)</f>
        <v>156071292</v>
      </c>
      <c r="F58" s="108">
        <f>SUM(F59:F61)</f>
        <v>151875308</v>
      </c>
    </row>
    <row r="59" spans="1:6" ht="15">
      <c r="A59" s="110"/>
      <c r="B59" s="111"/>
      <c r="C59" s="112"/>
      <c r="D59" s="105" t="s">
        <v>216</v>
      </c>
      <c r="E59" s="104">
        <v>137272317</v>
      </c>
      <c r="F59" s="104">
        <v>133076333</v>
      </c>
    </row>
    <row r="60" spans="1:6" ht="15">
      <c r="A60" s="110"/>
      <c r="B60" s="113"/>
      <c r="C60" s="114"/>
      <c r="D60" s="105" t="s">
        <v>217</v>
      </c>
      <c r="E60" s="104">
        <v>18798975</v>
      </c>
      <c r="F60" s="104">
        <v>18798975</v>
      </c>
    </row>
    <row r="61" spans="1:6" ht="15">
      <c r="A61" s="110"/>
      <c r="B61" s="113"/>
      <c r="C61" s="114"/>
      <c r="D61" s="105" t="s">
        <v>218</v>
      </c>
      <c r="E61" s="104"/>
      <c r="F61" s="102"/>
    </row>
    <row r="62" spans="1:6" ht="22.5">
      <c r="A62" s="110"/>
      <c r="B62" s="113"/>
      <c r="C62" s="114"/>
      <c r="D62" s="109" t="s">
        <v>219</v>
      </c>
      <c r="E62" s="107">
        <f>SUM(E63:E67)</f>
        <v>48731485</v>
      </c>
      <c r="F62" s="108">
        <f>SUM(F63:F67)</f>
        <v>5542086</v>
      </c>
    </row>
    <row r="63" spans="1:6" ht="15">
      <c r="A63" s="110"/>
      <c r="B63" s="113"/>
      <c r="C63" s="114"/>
      <c r="D63" s="105" t="s">
        <v>220</v>
      </c>
      <c r="E63" s="104">
        <v>47226606</v>
      </c>
      <c r="F63" s="104">
        <v>-16717468</v>
      </c>
    </row>
    <row r="64" spans="1:6" ht="15">
      <c r="A64" s="110"/>
      <c r="B64" s="113"/>
      <c r="C64" s="114"/>
      <c r="D64" s="105" t="s">
        <v>221</v>
      </c>
      <c r="E64" s="104">
        <v>-48890843</v>
      </c>
      <c r="F64" s="104">
        <v>-28136168</v>
      </c>
    </row>
    <row r="65" spans="1:6" ht="15">
      <c r="A65" s="110"/>
      <c r="B65" s="113"/>
      <c r="C65" s="114"/>
      <c r="D65" s="105" t="s">
        <v>222</v>
      </c>
      <c r="E65" s="104">
        <v>50395722</v>
      </c>
      <c r="F65" s="104">
        <v>50395722</v>
      </c>
    </row>
    <row r="66" spans="1:6" ht="15">
      <c r="A66" s="110"/>
      <c r="B66" s="115"/>
      <c r="C66" s="116"/>
      <c r="D66" s="105" t="s">
        <v>223</v>
      </c>
      <c r="E66" s="104">
        <v>0</v>
      </c>
      <c r="F66" s="102">
        <v>0</v>
      </c>
    </row>
    <row r="67" spans="1:6" ht="15">
      <c r="A67" s="110"/>
      <c r="B67" s="113"/>
      <c r="C67" s="116"/>
      <c r="D67" s="105" t="s">
        <v>224</v>
      </c>
      <c r="E67" s="104">
        <v>0</v>
      </c>
      <c r="F67" s="102">
        <v>0</v>
      </c>
    </row>
    <row r="68" spans="1:6" ht="22.5">
      <c r="A68" s="110"/>
      <c r="B68" s="113"/>
      <c r="C68" s="116"/>
      <c r="D68" s="103" t="s">
        <v>225</v>
      </c>
      <c r="E68" s="107">
        <f>SUM(E69:E70)</f>
        <v>0</v>
      </c>
      <c r="F68" s="108">
        <f>SUM(F69:F70)</f>
        <v>0</v>
      </c>
    </row>
    <row r="69" spans="1:6" ht="15">
      <c r="A69" s="110"/>
      <c r="B69" s="117"/>
      <c r="C69" s="116"/>
      <c r="D69" s="105" t="s">
        <v>226</v>
      </c>
      <c r="E69" s="104"/>
      <c r="F69" s="102"/>
    </row>
    <row r="70" spans="1:6" ht="15">
      <c r="A70" s="110"/>
      <c r="B70" s="117"/>
      <c r="C70" s="116"/>
      <c r="D70" s="105" t="s">
        <v>227</v>
      </c>
      <c r="E70" s="104"/>
      <c r="F70" s="102"/>
    </row>
    <row r="71" spans="1:6" ht="15">
      <c r="A71" s="110"/>
      <c r="B71" s="117"/>
      <c r="C71" s="116"/>
      <c r="D71" s="103" t="s">
        <v>228</v>
      </c>
      <c r="E71" s="107">
        <f>+E58+E62+E68</f>
        <v>204802777</v>
      </c>
      <c r="F71" s="108">
        <f>+F58+F62+F68</f>
        <v>157417394</v>
      </c>
    </row>
    <row r="72" spans="1:6" ht="15">
      <c r="A72" s="118"/>
      <c r="B72" s="119"/>
      <c r="C72" s="120"/>
      <c r="D72" s="121" t="s">
        <v>229</v>
      </c>
      <c r="E72" s="122">
        <f>+E56+E71</f>
        <v>244244999</v>
      </c>
      <c r="F72" s="123">
        <f>+F56+F71</f>
        <v>232336381</v>
      </c>
    </row>
    <row r="73" spans="1:6" ht="15">
      <c r="A73" s="184"/>
      <c r="B73" s="185"/>
      <c r="C73" s="185"/>
      <c r="D73" s="88"/>
      <c r="E73" s="176"/>
      <c r="F73" s="176"/>
    </row>
    <row r="74" spans="1:6" ht="15">
      <c r="A74" s="184"/>
      <c r="B74" s="185"/>
      <c r="C74" s="185"/>
      <c r="D74" s="88"/>
      <c r="E74" s="176"/>
      <c r="F74" s="176"/>
    </row>
    <row r="75" spans="1:6" ht="15">
      <c r="A75" s="184"/>
      <c r="B75" s="185"/>
      <c r="C75" s="185"/>
      <c r="D75" s="88"/>
      <c r="E75" s="176"/>
      <c r="F75" s="176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4"/>
      <c r="B82" s="173"/>
      <c r="C82" s="183"/>
      <c r="D82" s="172"/>
      <c r="E82" s="173"/>
      <c r="F82" s="173"/>
    </row>
    <row r="83" spans="1:6" ht="15">
      <c r="A83" s="172"/>
      <c r="B83" s="173"/>
      <c r="C83" s="183"/>
      <c r="D83" s="172"/>
      <c r="E83" s="173"/>
      <c r="F83" s="173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58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7"/>
      <c r="B1" s="198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>
      <c r="A2" s="197"/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1:12" ht="15">
      <c r="A3" s="197"/>
      <c r="B3" s="683" t="s">
        <v>284</v>
      </c>
      <c r="C3" s="684"/>
      <c r="D3" s="684"/>
      <c r="E3" s="684"/>
      <c r="F3" s="684"/>
      <c r="G3" s="684"/>
      <c r="H3" s="684"/>
      <c r="I3" s="684"/>
      <c r="J3" s="684"/>
      <c r="K3" s="684"/>
      <c r="L3" s="685"/>
    </row>
    <row r="4" spans="1:12" ht="15">
      <c r="A4" s="197"/>
      <c r="B4" s="683" t="s">
        <v>9</v>
      </c>
      <c r="C4" s="684"/>
      <c r="D4" s="684"/>
      <c r="E4" s="684"/>
      <c r="F4" s="684"/>
      <c r="G4" s="684"/>
      <c r="H4" s="684"/>
      <c r="I4" s="684"/>
      <c r="J4" s="684"/>
      <c r="K4" s="684"/>
      <c r="L4" s="685"/>
    </row>
    <row r="5" spans="1:12" ht="15">
      <c r="A5" s="197"/>
      <c r="B5" s="683" t="s">
        <v>285</v>
      </c>
      <c r="C5" s="684"/>
      <c r="D5" s="684"/>
      <c r="E5" s="684"/>
      <c r="F5" s="684"/>
      <c r="G5" s="684"/>
      <c r="H5" s="684"/>
      <c r="I5" s="684"/>
      <c r="J5" s="684"/>
      <c r="K5" s="684"/>
      <c r="L5" s="685"/>
    </row>
    <row r="6" spans="1:12" ht="15.75" thickBot="1">
      <c r="A6" s="197"/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4"/>
    </row>
    <row r="7" spans="1:12" ht="15.75" thickBot="1">
      <c r="A7" s="197"/>
      <c r="B7" s="686" t="s">
        <v>10</v>
      </c>
      <c r="C7" s="687"/>
      <c r="D7" s="688"/>
      <c r="E7" s="692" t="s">
        <v>11</v>
      </c>
      <c r="F7" s="693"/>
      <c r="G7" s="693"/>
      <c r="H7" s="694"/>
      <c r="I7" s="695" t="s">
        <v>12</v>
      </c>
      <c r="J7" s="694"/>
      <c r="K7" s="688" t="s">
        <v>13</v>
      </c>
      <c r="L7" s="696" t="s">
        <v>14</v>
      </c>
    </row>
    <row r="8" spans="1:12" ht="15.75" thickBot="1">
      <c r="A8" s="197"/>
      <c r="B8" s="683"/>
      <c r="C8" s="684"/>
      <c r="D8" s="685"/>
      <c r="E8" s="692" t="s">
        <v>15</v>
      </c>
      <c r="F8" s="694"/>
      <c r="G8" s="695" t="s">
        <v>16</v>
      </c>
      <c r="H8" s="694"/>
      <c r="I8" s="205"/>
      <c r="J8" s="206"/>
      <c r="K8" s="685"/>
      <c r="L8" s="697"/>
    </row>
    <row r="9" spans="1:12" ht="26.25" thickBot="1">
      <c r="A9" s="197"/>
      <c r="B9" s="689"/>
      <c r="C9" s="690"/>
      <c r="D9" s="691"/>
      <c r="E9" s="207"/>
      <c r="F9" s="208" t="s">
        <v>17</v>
      </c>
      <c r="G9" s="208"/>
      <c r="H9" s="208" t="s">
        <v>18</v>
      </c>
      <c r="I9" s="209" t="s">
        <v>19</v>
      </c>
      <c r="J9" s="210" t="s">
        <v>20</v>
      </c>
      <c r="K9" s="691"/>
      <c r="L9" s="698"/>
    </row>
    <row r="10" spans="1:12" ht="15.75" thickBot="1">
      <c r="A10" s="197"/>
      <c r="B10" s="211" t="s">
        <v>21</v>
      </c>
      <c r="C10" s="212"/>
      <c r="D10" s="212"/>
      <c r="E10" s="212"/>
      <c r="F10" s="212"/>
      <c r="G10" s="212"/>
      <c r="H10" s="212"/>
      <c r="I10" s="213"/>
      <c r="J10" s="213"/>
      <c r="K10" s="213"/>
      <c r="L10" s="214"/>
    </row>
    <row r="11" spans="1:12" ht="15.75" thickBot="1">
      <c r="A11" s="197"/>
      <c r="B11" s="215" t="s">
        <v>22</v>
      </c>
      <c r="C11" s="216"/>
      <c r="D11" s="216"/>
      <c r="E11" s="216"/>
      <c r="F11" s="216"/>
      <c r="G11" s="216"/>
      <c r="H11" s="216"/>
      <c r="I11" s="203"/>
      <c r="J11" s="203"/>
      <c r="K11" s="203"/>
      <c r="L11" s="204"/>
    </row>
    <row r="12" spans="1:12" ht="16.5" customHeight="1" thickBot="1">
      <c r="A12" s="197"/>
      <c r="B12" s="217">
        <v>1</v>
      </c>
      <c r="C12" s="218" t="s">
        <v>23</v>
      </c>
      <c r="D12" s="219"/>
      <c r="E12" s="220"/>
      <c r="F12" s="220"/>
      <c r="G12" s="220"/>
      <c r="H12" s="220"/>
      <c r="I12" s="220"/>
      <c r="J12" s="220"/>
      <c r="K12" s="220"/>
      <c r="L12" s="221"/>
    </row>
    <row r="13" spans="1:12" ht="15.75" thickBot="1">
      <c r="A13" s="197"/>
      <c r="B13" s="222"/>
      <c r="C13" s="223" t="s">
        <v>24</v>
      </c>
      <c r="D13" s="224" t="s">
        <v>25</v>
      </c>
      <c r="E13" s="225" t="s">
        <v>286</v>
      </c>
      <c r="F13" s="226" t="s">
        <v>287</v>
      </c>
      <c r="G13" s="227"/>
      <c r="H13" s="228"/>
      <c r="I13" s="229">
        <v>434262030.8157608</v>
      </c>
      <c r="J13" s="230" t="s">
        <v>28</v>
      </c>
      <c r="K13" s="231" t="s">
        <v>29</v>
      </c>
      <c r="L13" s="228"/>
    </row>
    <row r="14" spans="1:12" ht="15.75" thickBot="1">
      <c r="A14" s="197"/>
      <c r="B14" s="222"/>
      <c r="C14" s="223" t="s">
        <v>30</v>
      </c>
      <c r="D14" s="224" t="s">
        <v>3</v>
      </c>
      <c r="E14" s="232" t="s">
        <v>286</v>
      </c>
      <c r="F14" s="233" t="s">
        <v>288</v>
      </c>
      <c r="G14" s="234"/>
      <c r="H14" s="235"/>
      <c r="I14" s="236">
        <v>448204596.9000001</v>
      </c>
      <c r="J14" s="237" t="s">
        <v>28</v>
      </c>
      <c r="K14" s="238" t="s">
        <v>29</v>
      </c>
      <c r="L14" s="235"/>
    </row>
    <row r="15" spans="1:12" ht="15.75" thickBot="1">
      <c r="A15" s="197"/>
      <c r="B15" s="222"/>
      <c r="C15" s="223" t="s">
        <v>32</v>
      </c>
      <c r="D15" s="224" t="s">
        <v>33</v>
      </c>
      <c r="E15" s="232" t="s">
        <v>286</v>
      </c>
      <c r="F15" s="233" t="s">
        <v>289</v>
      </c>
      <c r="G15" s="234"/>
      <c r="H15" s="235"/>
      <c r="I15" s="236">
        <v>192339171.84</v>
      </c>
      <c r="J15" s="237" t="s">
        <v>28</v>
      </c>
      <c r="K15" s="239" t="s">
        <v>29</v>
      </c>
      <c r="L15" s="235"/>
    </row>
    <row r="16" spans="1:12" ht="24.75" customHeight="1" thickBot="1">
      <c r="A16" s="197"/>
      <c r="B16" s="217">
        <v>2</v>
      </c>
      <c r="C16" s="218" t="s">
        <v>35</v>
      </c>
      <c r="D16" s="219"/>
      <c r="E16" s="240"/>
      <c r="F16" s="240"/>
      <c r="G16" s="240"/>
      <c r="H16" s="240"/>
      <c r="I16" s="240"/>
      <c r="J16" s="240"/>
      <c r="K16" s="220"/>
      <c r="L16" s="241"/>
    </row>
    <row r="17" spans="1:12" ht="15.75" thickBot="1">
      <c r="A17" s="197"/>
      <c r="B17" s="222"/>
      <c r="C17" s="223" t="s">
        <v>24</v>
      </c>
      <c r="D17" s="224" t="s">
        <v>25</v>
      </c>
      <c r="E17" s="225" t="s">
        <v>286</v>
      </c>
      <c r="F17" s="226" t="s">
        <v>287</v>
      </c>
      <c r="G17" s="228"/>
      <c r="H17" s="228"/>
      <c r="I17" s="229">
        <v>434262030.8157608</v>
      </c>
      <c r="J17" s="230" t="s">
        <v>28</v>
      </c>
      <c r="K17" s="231" t="s">
        <v>29</v>
      </c>
      <c r="L17" s="228"/>
    </row>
    <row r="18" spans="1:12" ht="15.75" thickBot="1">
      <c r="A18" s="197"/>
      <c r="B18" s="222"/>
      <c r="C18" s="223" t="s">
        <v>30</v>
      </c>
      <c r="D18" s="224" t="s">
        <v>3</v>
      </c>
      <c r="E18" s="232" t="s">
        <v>286</v>
      </c>
      <c r="F18" s="233" t="s">
        <v>288</v>
      </c>
      <c r="G18" s="235"/>
      <c r="H18" s="235"/>
      <c r="I18" s="236">
        <v>448204596.9000001</v>
      </c>
      <c r="J18" s="237" t="s">
        <v>28</v>
      </c>
      <c r="K18" s="238" t="s">
        <v>29</v>
      </c>
      <c r="L18" s="235"/>
    </row>
    <row r="19" spans="1:12" ht="15.75" thickBot="1">
      <c r="A19" s="197"/>
      <c r="B19" s="222"/>
      <c r="C19" s="223" t="s">
        <v>32</v>
      </c>
      <c r="D19" s="224" t="s">
        <v>33</v>
      </c>
      <c r="E19" s="232" t="s">
        <v>286</v>
      </c>
      <c r="F19" s="233" t="s">
        <v>289</v>
      </c>
      <c r="G19" s="235"/>
      <c r="H19" s="235"/>
      <c r="I19" s="236">
        <v>192339171.84</v>
      </c>
      <c r="J19" s="237" t="s">
        <v>28</v>
      </c>
      <c r="K19" s="239" t="s">
        <v>29</v>
      </c>
      <c r="L19" s="235"/>
    </row>
    <row r="20" spans="1:12" ht="16.5" customHeight="1" thickBot="1">
      <c r="A20" s="197"/>
      <c r="B20" s="217">
        <v>3</v>
      </c>
      <c r="C20" s="218" t="s">
        <v>36</v>
      </c>
      <c r="D20" s="219"/>
      <c r="E20" s="240"/>
      <c r="F20" s="240"/>
      <c r="G20" s="240"/>
      <c r="H20" s="240"/>
      <c r="I20" s="240"/>
      <c r="J20" s="240"/>
      <c r="K20" s="220"/>
      <c r="L20" s="241"/>
    </row>
    <row r="21" spans="1:12" ht="15.75" thickBot="1">
      <c r="A21" s="197"/>
      <c r="B21" s="222"/>
      <c r="C21" s="223" t="s">
        <v>24</v>
      </c>
      <c r="D21" s="224" t="s">
        <v>25</v>
      </c>
      <c r="E21" s="225" t="s">
        <v>286</v>
      </c>
      <c r="F21" s="226" t="s">
        <v>287</v>
      </c>
      <c r="G21" s="228"/>
      <c r="H21" s="228"/>
      <c r="I21" s="229">
        <v>434262030.8157608</v>
      </c>
      <c r="J21" s="230" t="s">
        <v>28</v>
      </c>
      <c r="K21" s="231" t="s">
        <v>37</v>
      </c>
      <c r="L21" s="228"/>
    </row>
    <row r="22" spans="1:12" ht="15.75" thickBot="1">
      <c r="A22" s="197"/>
      <c r="B22" s="222"/>
      <c r="C22" s="223" t="s">
        <v>30</v>
      </c>
      <c r="D22" s="224" t="s">
        <v>3</v>
      </c>
      <c r="E22" s="232" t="s">
        <v>286</v>
      </c>
      <c r="F22" s="233" t="s">
        <v>288</v>
      </c>
      <c r="G22" s="235"/>
      <c r="H22" s="235"/>
      <c r="I22" s="236">
        <v>448204596.9000001</v>
      </c>
      <c r="J22" s="237" t="s">
        <v>28</v>
      </c>
      <c r="K22" s="238" t="s">
        <v>37</v>
      </c>
      <c r="L22" s="235"/>
    </row>
    <row r="23" spans="1:12" ht="15.75" thickBot="1">
      <c r="A23" s="197"/>
      <c r="B23" s="222"/>
      <c r="C23" s="223" t="s">
        <v>32</v>
      </c>
      <c r="D23" s="224" t="s">
        <v>33</v>
      </c>
      <c r="E23" s="232" t="s">
        <v>286</v>
      </c>
      <c r="F23" s="233" t="s">
        <v>289</v>
      </c>
      <c r="G23" s="235"/>
      <c r="H23" s="235"/>
      <c r="I23" s="236">
        <v>192339171.84</v>
      </c>
      <c r="J23" s="237" t="s">
        <v>28</v>
      </c>
      <c r="K23" s="239" t="s">
        <v>37</v>
      </c>
      <c r="L23" s="235"/>
    </row>
    <row r="24" spans="1:12" ht="16.5" customHeight="1" thickBot="1">
      <c r="A24" s="197"/>
      <c r="B24" s="217">
        <v>4</v>
      </c>
      <c r="C24" s="218" t="s">
        <v>38</v>
      </c>
      <c r="D24" s="219"/>
      <c r="E24" s="240"/>
      <c r="F24" s="240"/>
      <c r="G24" s="240"/>
      <c r="H24" s="240"/>
      <c r="I24" s="240"/>
      <c r="J24" s="240"/>
      <c r="K24" s="220"/>
      <c r="L24" s="241"/>
    </row>
    <row r="25" spans="1:12" ht="15.75" thickBot="1">
      <c r="A25" s="197"/>
      <c r="B25" s="242"/>
      <c r="C25" s="243" t="s">
        <v>24</v>
      </c>
      <c r="D25" s="244" t="s">
        <v>39</v>
      </c>
      <c r="E25" s="220"/>
      <c r="F25" s="245"/>
      <c r="G25" s="220"/>
      <c r="H25" s="220"/>
      <c r="I25" s="220"/>
      <c r="J25" s="220"/>
      <c r="K25" s="220"/>
      <c r="L25" s="221"/>
    </row>
    <row r="26" spans="1:12" ht="15.75" thickBot="1">
      <c r="A26" s="197"/>
      <c r="B26" s="222"/>
      <c r="C26" s="223"/>
      <c r="D26" s="224" t="s">
        <v>40</v>
      </c>
      <c r="E26" s="230" t="s">
        <v>41</v>
      </c>
      <c r="F26" s="231" t="s">
        <v>53</v>
      </c>
      <c r="G26" s="228"/>
      <c r="H26" s="228"/>
      <c r="I26" s="197" t="s">
        <v>41</v>
      </c>
      <c r="J26" s="230" t="s">
        <v>28</v>
      </c>
      <c r="K26" s="231" t="s">
        <v>42</v>
      </c>
      <c r="L26" s="228"/>
    </row>
    <row r="27" spans="1:12" ht="15.75" thickBot="1">
      <c r="A27" s="197"/>
      <c r="B27" s="222"/>
      <c r="C27" s="223"/>
      <c r="D27" s="224" t="s">
        <v>43</v>
      </c>
      <c r="E27" s="230" t="s">
        <v>41</v>
      </c>
      <c r="F27" s="235" t="s">
        <v>63</v>
      </c>
      <c r="G27" s="235"/>
      <c r="H27" s="235"/>
      <c r="I27" s="246" t="s">
        <v>41</v>
      </c>
      <c r="J27" s="237" t="s">
        <v>28</v>
      </c>
      <c r="K27" s="238" t="s">
        <v>42</v>
      </c>
      <c r="L27" s="235"/>
    </row>
    <row r="28" spans="1:12" ht="39" thickBot="1">
      <c r="A28" s="197"/>
      <c r="B28" s="247"/>
      <c r="C28" s="223" t="s">
        <v>30</v>
      </c>
      <c r="D28" s="248" t="s">
        <v>44</v>
      </c>
      <c r="E28" s="249" t="s">
        <v>41</v>
      </c>
      <c r="F28" s="238" t="s">
        <v>45</v>
      </c>
      <c r="G28" s="250"/>
      <c r="H28" s="235"/>
      <c r="I28" s="246" t="s">
        <v>41</v>
      </c>
      <c r="J28" s="237" t="s">
        <v>28</v>
      </c>
      <c r="K28" s="238" t="s">
        <v>42</v>
      </c>
      <c r="L28" s="235"/>
    </row>
    <row r="29" spans="1:12" ht="26.25" thickBot="1">
      <c r="A29" s="197"/>
      <c r="B29" s="247"/>
      <c r="C29" s="223" t="s">
        <v>32</v>
      </c>
      <c r="D29" s="248" t="s">
        <v>46</v>
      </c>
      <c r="E29" s="251" t="s">
        <v>41</v>
      </c>
      <c r="F29" s="239" t="s">
        <v>47</v>
      </c>
      <c r="G29" s="241"/>
      <c r="H29" s="252"/>
      <c r="I29" s="253" t="s">
        <v>41</v>
      </c>
      <c r="J29" s="254" t="s">
        <v>28</v>
      </c>
      <c r="K29" s="239" t="s">
        <v>42</v>
      </c>
      <c r="L29" s="252"/>
    </row>
    <row r="30" spans="1:12" ht="39" thickBot="1">
      <c r="A30" s="197"/>
      <c r="B30" s="247"/>
      <c r="C30" s="223" t="s">
        <v>48</v>
      </c>
      <c r="D30" s="248" t="s">
        <v>49</v>
      </c>
      <c r="E30" s="255" t="s">
        <v>41</v>
      </c>
      <c r="F30" s="256" t="s">
        <v>45</v>
      </c>
      <c r="G30" s="221"/>
      <c r="H30" s="257"/>
      <c r="I30" s="258" t="s">
        <v>41</v>
      </c>
      <c r="J30" s="259" t="s">
        <v>28</v>
      </c>
      <c r="K30" s="256" t="s">
        <v>42</v>
      </c>
      <c r="L30" s="257"/>
    </row>
    <row r="31" spans="1:12" ht="15.75" thickBo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</row>
    <row r="32" spans="1:12" ht="15.75" thickBot="1">
      <c r="A32" s="197"/>
      <c r="B32" s="260">
        <v>5</v>
      </c>
      <c r="C32" s="218" t="s">
        <v>50</v>
      </c>
      <c r="D32" s="219"/>
      <c r="E32" s="240"/>
      <c r="F32" s="240"/>
      <c r="G32" s="240"/>
      <c r="H32" s="240"/>
      <c r="I32" s="240"/>
      <c r="J32" s="240"/>
      <c r="K32" s="240"/>
      <c r="L32" s="241"/>
    </row>
    <row r="33" spans="1:12" ht="15.75" thickBot="1">
      <c r="A33" s="197"/>
      <c r="B33" s="222"/>
      <c r="C33" s="223" t="s">
        <v>51</v>
      </c>
      <c r="D33" s="248" t="s">
        <v>52</v>
      </c>
      <c r="E33" s="230" t="s">
        <v>26</v>
      </c>
      <c r="F33" s="231" t="s">
        <v>290</v>
      </c>
      <c r="G33" s="228"/>
      <c r="H33" s="228"/>
      <c r="I33" s="229">
        <v>414212809.99</v>
      </c>
      <c r="J33" s="230" t="s">
        <v>28</v>
      </c>
      <c r="K33" s="231" t="s">
        <v>54</v>
      </c>
      <c r="L33" s="228"/>
    </row>
    <row r="34" spans="1:12" ht="26.25" thickBot="1">
      <c r="A34" s="197"/>
      <c r="B34" s="222"/>
      <c r="C34" s="223" t="s">
        <v>55</v>
      </c>
      <c r="D34" s="248" t="s">
        <v>33</v>
      </c>
      <c r="E34" s="237" t="s">
        <v>286</v>
      </c>
      <c r="F34" s="238" t="s">
        <v>290</v>
      </c>
      <c r="G34" s="235"/>
      <c r="H34" s="235"/>
      <c r="I34" s="236">
        <v>178259069.25</v>
      </c>
      <c r="J34" s="237" t="s">
        <v>28</v>
      </c>
      <c r="K34" s="239" t="s">
        <v>56</v>
      </c>
      <c r="L34" s="235"/>
    </row>
    <row r="35" spans="1:12" ht="15.75" thickBot="1">
      <c r="A35" s="197"/>
      <c r="B35" s="217">
        <v>6</v>
      </c>
      <c r="C35" s="218" t="s">
        <v>57</v>
      </c>
      <c r="D35" s="219"/>
      <c r="E35" s="240"/>
      <c r="F35" s="240"/>
      <c r="G35" s="240"/>
      <c r="H35" s="240"/>
      <c r="I35" s="240"/>
      <c r="J35" s="240"/>
      <c r="K35" s="220"/>
      <c r="L35" s="241"/>
    </row>
    <row r="36" spans="1:12" ht="15.75" thickBot="1">
      <c r="A36" s="197"/>
      <c r="B36" s="222"/>
      <c r="C36" s="223" t="s">
        <v>51</v>
      </c>
      <c r="D36" s="224" t="s">
        <v>52</v>
      </c>
      <c r="E36" s="230"/>
      <c r="F36" s="231" t="s">
        <v>58</v>
      </c>
      <c r="G36" s="228"/>
      <c r="H36" s="228"/>
      <c r="I36" s="197" t="s">
        <v>41</v>
      </c>
      <c r="J36" s="230" t="s">
        <v>28</v>
      </c>
      <c r="K36" s="256" t="s">
        <v>59</v>
      </c>
      <c r="L36" s="228"/>
    </row>
    <row r="37" spans="1:12" ht="16.5" customHeight="1" thickBot="1">
      <c r="A37" s="197"/>
      <c r="B37" s="217">
        <v>7</v>
      </c>
      <c r="C37" s="218" t="s">
        <v>60</v>
      </c>
      <c r="D37" s="219"/>
      <c r="E37" s="240"/>
      <c r="F37" s="240"/>
      <c r="G37" s="240"/>
      <c r="H37" s="240"/>
      <c r="I37" s="240"/>
      <c r="J37" s="240"/>
      <c r="K37" s="245"/>
      <c r="L37" s="241"/>
    </row>
    <row r="38" spans="1:12" ht="26.25" thickBot="1">
      <c r="A38" s="197"/>
      <c r="B38" s="222"/>
      <c r="C38" s="223" t="s">
        <v>51</v>
      </c>
      <c r="D38" s="248" t="s">
        <v>25</v>
      </c>
      <c r="E38" s="259"/>
      <c r="F38" s="256" t="s">
        <v>61</v>
      </c>
      <c r="G38" s="257"/>
      <c r="H38" s="257"/>
      <c r="I38" s="197" t="s">
        <v>41</v>
      </c>
      <c r="J38" s="259" t="s">
        <v>28</v>
      </c>
      <c r="K38" s="231" t="s">
        <v>62</v>
      </c>
      <c r="L38" s="228"/>
    </row>
    <row r="39" spans="1:12" ht="15.75" thickBot="1">
      <c r="A39" s="197"/>
      <c r="B39" s="222"/>
      <c r="C39" s="223" t="s">
        <v>55</v>
      </c>
      <c r="D39" s="248" t="s">
        <v>3</v>
      </c>
      <c r="E39" s="230"/>
      <c r="F39" s="231" t="s">
        <v>53</v>
      </c>
      <c r="G39" s="228"/>
      <c r="H39" s="228"/>
      <c r="I39" s="246" t="s">
        <v>41</v>
      </c>
      <c r="J39" s="230" t="s">
        <v>28</v>
      </c>
      <c r="K39" s="238" t="s">
        <v>62</v>
      </c>
      <c r="L39" s="235"/>
    </row>
    <row r="40" spans="1:12" ht="15.75" thickBot="1">
      <c r="A40" s="197"/>
      <c r="B40" s="222"/>
      <c r="C40" s="223" t="s">
        <v>32</v>
      </c>
      <c r="D40" s="248" t="s">
        <v>33</v>
      </c>
      <c r="E40" s="254"/>
      <c r="F40" s="239" t="s">
        <v>63</v>
      </c>
      <c r="G40" s="252"/>
      <c r="H40" s="252"/>
      <c r="I40" s="252" t="s">
        <v>41</v>
      </c>
      <c r="J40" s="252" t="s">
        <v>28</v>
      </c>
      <c r="K40" s="239" t="s">
        <v>62</v>
      </c>
      <c r="L40" s="252"/>
    </row>
    <row r="41" spans="1:12" ht="15.75" thickBot="1">
      <c r="A41" s="197"/>
      <c r="B41" s="215" t="s">
        <v>64</v>
      </c>
      <c r="C41" s="216"/>
      <c r="D41" s="216"/>
      <c r="E41" s="216"/>
      <c r="F41" s="216"/>
      <c r="G41" s="216"/>
      <c r="H41" s="216"/>
      <c r="I41" s="203"/>
      <c r="J41" s="203"/>
      <c r="K41" s="203"/>
      <c r="L41" s="204"/>
    </row>
    <row r="42" spans="1:12" ht="24.75" customHeight="1" thickBot="1">
      <c r="A42" s="197"/>
      <c r="B42" s="217">
        <v>1</v>
      </c>
      <c r="C42" s="218" t="s">
        <v>65</v>
      </c>
      <c r="D42" s="219"/>
      <c r="E42" s="220"/>
      <c r="F42" s="220"/>
      <c r="G42" s="220"/>
      <c r="H42" s="220"/>
      <c r="I42" s="220"/>
      <c r="J42" s="220"/>
      <c r="K42" s="220"/>
      <c r="L42" s="221"/>
    </row>
    <row r="43" spans="1:12" ht="39" thickBot="1">
      <c r="A43" s="197"/>
      <c r="B43" s="247"/>
      <c r="C43" s="223" t="s">
        <v>24</v>
      </c>
      <c r="D43" s="248" t="s">
        <v>66</v>
      </c>
      <c r="E43" s="259"/>
      <c r="F43" s="256" t="s">
        <v>65</v>
      </c>
      <c r="G43" s="257"/>
      <c r="H43" s="257"/>
      <c r="I43" s="261" t="s">
        <v>41</v>
      </c>
      <c r="J43" s="262"/>
      <c r="K43" s="231" t="s">
        <v>67</v>
      </c>
      <c r="L43" s="228"/>
    </row>
    <row r="44" spans="1:12" ht="39" thickBot="1">
      <c r="A44" s="197"/>
      <c r="B44" s="247"/>
      <c r="C44" s="223" t="s">
        <v>30</v>
      </c>
      <c r="D44" s="248" t="s">
        <v>68</v>
      </c>
      <c r="E44" s="259"/>
      <c r="F44" s="256" t="s">
        <v>69</v>
      </c>
      <c r="G44" s="257"/>
      <c r="H44" s="257"/>
      <c r="I44" s="263" t="s">
        <v>41</v>
      </c>
      <c r="J44" s="249"/>
      <c r="K44" s="238" t="s">
        <v>67</v>
      </c>
      <c r="L44" s="235"/>
    </row>
    <row r="45" spans="1:12" ht="39" thickBot="1">
      <c r="A45" s="197"/>
      <c r="B45" s="247"/>
      <c r="C45" s="223" t="s">
        <v>32</v>
      </c>
      <c r="D45" s="248" t="s">
        <v>70</v>
      </c>
      <c r="E45" s="259"/>
      <c r="F45" s="256" t="s">
        <v>65</v>
      </c>
      <c r="G45" s="257"/>
      <c r="H45" s="257"/>
      <c r="I45" s="263" t="s">
        <v>41</v>
      </c>
      <c r="J45" s="249"/>
      <c r="K45" s="238" t="s">
        <v>67</v>
      </c>
      <c r="L45" s="235"/>
    </row>
    <row r="46" spans="1:12" ht="39" thickBot="1">
      <c r="A46" s="197"/>
      <c r="B46" s="247"/>
      <c r="C46" s="223" t="s">
        <v>48</v>
      </c>
      <c r="D46" s="248" t="s">
        <v>71</v>
      </c>
      <c r="E46" s="259"/>
      <c r="F46" s="256" t="s">
        <v>72</v>
      </c>
      <c r="G46" s="257"/>
      <c r="H46" s="257"/>
      <c r="I46" s="263" t="s">
        <v>41</v>
      </c>
      <c r="J46" s="249"/>
      <c r="K46" s="238" t="s">
        <v>67</v>
      </c>
      <c r="L46" s="235"/>
    </row>
    <row r="47" spans="1:12" ht="26.25" thickBot="1">
      <c r="A47" s="197"/>
      <c r="B47" s="247"/>
      <c r="C47" s="223" t="s">
        <v>73</v>
      </c>
      <c r="D47" s="248" t="s">
        <v>74</v>
      </c>
      <c r="E47" s="259"/>
      <c r="F47" s="256" t="s">
        <v>75</v>
      </c>
      <c r="G47" s="257"/>
      <c r="H47" s="257"/>
      <c r="I47" s="263" t="s">
        <v>41</v>
      </c>
      <c r="J47" s="249"/>
      <c r="K47" s="239" t="s">
        <v>67</v>
      </c>
      <c r="L47" s="235"/>
    </row>
    <row r="48" spans="1:12" ht="24.75" customHeight="1" thickBot="1">
      <c r="A48" s="197"/>
      <c r="B48" s="217">
        <v>2</v>
      </c>
      <c r="C48" s="218" t="s">
        <v>76</v>
      </c>
      <c r="D48" s="219"/>
      <c r="E48" s="220"/>
      <c r="F48" s="220"/>
      <c r="G48" s="220"/>
      <c r="H48" s="220"/>
      <c r="I48" s="240"/>
      <c r="J48" s="240"/>
      <c r="K48" s="220"/>
      <c r="L48" s="241"/>
    </row>
    <row r="49" spans="1:12" ht="39" thickBot="1">
      <c r="A49" s="197"/>
      <c r="B49" s="247"/>
      <c r="C49" s="223" t="s">
        <v>24</v>
      </c>
      <c r="D49" s="248" t="s">
        <v>77</v>
      </c>
      <c r="E49" s="259"/>
      <c r="F49" s="256" t="s">
        <v>78</v>
      </c>
      <c r="G49" s="257"/>
      <c r="H49" s="257"/>
      <c r="I49" s="261" t="s">
        <v>41</v>
      </c>
      <c r="J49" s="262"/>
      <c r="K49" s="228" t="s">
        <v>29</v>
      </c>
      <c r="L49" s="228"/>
    </row>
    <row r="50" spans="1:12" ht="39" thickBot="1">
      <c r="A50" s="197"/>
      <c r="B50" s="247"/>
      <c r="C50" s="223" t="s">
        <v>30</v>
      </c>
      <c r="D50" s="248" t="s">
        <v>79</v>
      </c>
      <c r="E50" s="259"/>
      <c r="F50" s="256" t="s">
        <v>78</v>
      </c>
      <c r="G50" s="257"/>
      <c r="H50" s="257"/>
      <c r="I50" s="263" t="s">
        <v>41</v>
      </c>
      <c r="J50" s="249"/>
      <c r="K50" s="235" t="s">
        <v>29</v>
      </c>
      <c r="L50" s="235"/>
    </row>
    <row r="51" spans="1:12" ht="39" thickBot="1">
      <c r="A51" s="197"/>
      <c r="B51" s="247"/>
      <c r="C51" s="223" t="s">
        <v>32</v>
      </c>
      <c r="D51" s="248" t="s">
        <v>80</v>
      </c>
      <c r="E51" s="259"/>
      <c r="F51" s="256" t="s">
        <v>78</v>
      </c>
      <c r="G51" s="257"/>
      <c r="H51" s="257"/>
      <c r="I51" s="240" t="s">
        <v>41</v>
      </c>
      <c r="J51" s="251"/>
      <c r="K51" s="252" t="s">
        <v>29</v>
      </c>
      <c r="L51" s="252"/>
    </row>
    <row r="52" spans="1:12" ht="39" thickBot="1">
      <c r="A52" s="197"/>
      <c r="B52" s="247"/>
      <c r="C52" s="223" t="s">
        <v>48</v>
      </c>
      <c r="D52" s="248" t="s">
        <v>81</v>
      </c>
      <c r="E52" s="259"/>
      <c r="F52" s="257" t="s">
        <v>82</v>
      </c>
      <c r="G52" s="257"/>
      <c r="H52" s="257"/>
      <c r="I52" s="220" t="s">
        <v>41</v>
      </c>
      <c r="J52" s="255"/>
      <c r="K52" s="257" t="s">
        <v>29</v>
      </c>
      <c r="L52" s="257"/>
    </row>
    <row r="53" spans="1:12" ht="15.75" thickBo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1:12" ht="15.75" thickBot="1">
      <c r="A54" s="197"/>
      <c r="B54" s="260">
        <v>3</v>
      </c>
      <c r="C54" s="219" t="s">
        <v>83</v>
      </c>
      <c r="D54" s="219"/>
      <c r="E54" s="240"/>
      <c r="F54" s="240"/>
      <c r="G54" s="240"/>
      <c r="H54" s="240"/>
      <c r="I54" s="240"/>
      <c r="J54" s="240"/>
      <c r="K54" s="240"/>
      <c r="L54" s="241"/>
    </row>
    <row r="55" spans="1:12" ht="15.75" thickBot="1">
      <c r="A55" s="197"/>
      <c r="B55" s="247"/>
      <c r="C55" s="223" t="s">
        <v>51</v>
      </c>
      <c r="D55" s="248" t="s">
        <v>84</v>
      </c>
      <c r="E55" s="259"/>
      <c r="F55" s="256" t="s">
        <v>85</v>
      </c>
      <c r="G55" s="257"/>
      <c r="H55" s="257"/>
      <c r="I55" s="261" t="s">
        <v>41</v>
      </c>
      <c r="J55" s="262"/>
      <c r="K55" s="231" t="s">
        <v>54</v>
      </c>
      <c r="L55" s="228"/>
    </row>
    <row r="56" spans="1:12" ht="26.25" thickBot="1">
      <c r="A56" s="197"/>
      <c r="B56" s="247"/>
      <c r="C56" s="223" t="s">
        <v>55</v>
      </c>
      <c r="D56" s="248" t="s">
        <v>86</v>
      </c>
      <c r="E56" s="259"/>
      <c r="F56" s="256" t="s">
        <v>85</v>
      </c>
      <c r="G56" s="257"/>
      <c r="H56" s="257"/>
      <c r="I56" s="240" t="s">
        <v>41</v>
      </c>
      <c r="J56" s="251"/>
      <c r="K56" s="239" t="s">
        <v>54</v>
      </c>
      <c r="L56" s="252"/>
    </row>
    <row r="57" spans="1:12" ht="15.75" thickBot="1">
      <c r="A57" s="197"/>
      <c r="B57" s="264"/>
      <c r="C57" s="197"/>
      <c r="D57" s="197"/>
      <c r="E57" s="197"/>
      <c r="F57" s="197"/>
      <c r="G57" s="197"/>
      <c r="H57" s="197"/>
      <c r="I57" s="197"/>
      <c r="J57" s="197"/>
      <c r="K57" s="197"/>
      <c r="L57" s="228"/>
    </row>
    <row r="58" spans="1:12" ht="15.75" thickBot="1">
      <c r="A58" s="197"/>
      <c r="B58" s="211" t="s">
        <v>87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65"/>
    </row>
    <row r="59" spans="1:12" ht="15.75" thickBot="1">
      <c r="A59" s="197"/>
      <c r="B59" s="215" t="s">
        <v>22</v>
      </c>
      <c r="C59" s="216"/>
      <c r="D59" s="216"/>
      <c r="E59" s="216"/>
      <c r="F59" s="216"/>
      <c r="G59" s="216"/>
      <c r="H59" s="216"/>
      <c r="I59" s="203"/>
      <c r="J59" s="203"/>
      <c r="K59" s="203"/>
      <c r="L59" s="204"/>
    </row>
    <row r="60" spans="1:12" ht="16.5" customHeight="1" thickBot="1">
      <c r="A60" s="197"/>
      <c r="B60" s="217">
        <v>1</v>
      </c>
      <c r="C60" s="218" t="s">
        <v>88</v>
      </c>
      <c r="D60" s="219"/>
      <c r="E60" s="220"/>
      <c r="F60" s="220"/>
      <c r="G60" s="220"/>
      <c r="H60" s="220"/>
      <c r="I60" s="220"/>
      <c r="J60" s="220"/>
      <c r="K60" s="220"/>
      <c r="L60" s="221"/>
    </row>
    <row r="61" spans="1:12" ht="15.75" thickBot="1">
      <c r="A61" s="197"/>
      <c r="B61" s="222"/>
      <c r="C61" s="223" t="s">
        <v>24</v>
      </c>
      <c r="D61" s="266" t="s">
        <v>89</v>
      </c>
      <c r="E61" s="267"/>
      <c r="F61" s="231" t="s">
        <v>90</v>
      </c>
      <c r="G61" s="228"/>
      <c r="H61" s="228"/>
      <c r="I61" s="197" t="s">
        <v>41</v>
      </c>
      <c r="J61" s="230" t="s">
        <v>28</v>
      </c>
      <c r="K61" s="231" t="s">
        <v>91</v>
      </c>
      <c r="L61" s="228"/>
    </row>
    <row r="62" spans="1:12" ht="26.25" thickBot="1">
      <c r="A62" s="197"/>
      <c r="B62" s="222"/>
      <c r="C62" s="223" t="s">
        <v>30</v>
      </c>
      <c r="D62" s="266" t="s">
        <v>92</v>
      </c>
      <c r="E62" s="267"/>
      <c r="F62" s="238" t="s">
        <v>93</v>
      </c>
      <c r="G62" s="235"/>
      <c r="H62" s="235"/>
      <c r="I62" s="246" t="s">
        <v>41</v>
      </c>
      <c r="J62" s="237" t="s">
        <v>28</v>
      </c>
      <c r="K62" s="238" t="s">
        <v>91</v>
      </c>
      <c r="L62" s="235"/>
    </row>
    <row r="63" spans="1:12" ht="26.25" thickBot="1">
      <c r="A63" s="197"/>
      <c r="B63" s="222"/>
      <c r="C63" s="223" t="s">
        <v>32</v>
      </c>
      <c r="D63" s="266" t="s">
        <v>94</v>
      </c>
      <c r="E63" s="267"/>
      <c r="F63" s="238" t="s">
        <v>93</v>
      </c>
      <c r="G63" s="235"/>
      <c r="H63" s="235"/>
      <c r="I63" s="246" t="s">
        <v>41</v>
      </c>
      <c r="J63" s="237" t="s">
        <v>28</v>
      </c>
      <c r="K63" s="238" t="s">
        <v>91</v>
      </c>
      <c r="L63" s="235"/>
    </row>
    <row r="64" spans="1:12" ht="26.25" thickBot="1">
      <c r="A64" s="197"/>
      <c r="B64" s="222"/>
      <c r="C64" s="223" t="s">
        <v>48</v>
      </c>
      <c r="D64" s="266" t="s">
        <v>95</v>
      </c>
      <c r="E64" s="267"/>
      <c r="F64" s="238" t="s">
        <v>93</v>
      </c>
      <c r="G64" s="235"/>
      <c r="H64" s="235"/>
      <c r="I64" s="246" t="s">
        <v>41</v>
      </c>
      <c r="J64" s="237" t="s">
        <v>28</v>
      </c>
      <c r="K64" s="238" t="s">
        <v>91</v>
      </c>
      <c r="L64" s="235"/>
    </row>
    <row r="65" spans="1:12" ht="39" thickBot="1">
      <c r="A65" s="197"/>
      <c r="B65" s="222"/>
      <c r="C65" s="223" t="s">
        <v>73</v>
      </c>
      <c r="D65" s="248" t="s">
        <v>96</v>
      </c>
      <c r="E65" s="254"/>
      <c r="F65" s="239"/>
      <c r="G65" s="252"/>
      <c r="H65" s="252"/>
      <c r="I65" s="253" t="s">
        <v>41</v>
      </c>
      <c r="J65" s="254" t="s">
        <v>28</v>
      </c>
      <c r="K65" s="239" t="s">
        <v>97</v>
      </c>
      <c r="L65" s="252"/>
    </row>
    <row r="66" spans="1:12" ht="15.75" thickBot="1">
      <c r="A66" s="197"/>
      <c r="B66" s="215" t="s">
        <v>64</v>
      </c>
      <c r="C66" s="216"/>
      <c r="D66" s="216"/>
      <c r="E66" s="216"/>
      <c r="F66" s="216"/>
      <c r="G66" s="216"/>
      <c r="H66" s="216"/>
      <c r="I66" s="203"/>
      <c r="J66" s="203"/>
      <c r="K66" s="203"/>
      <c r="L66" s="204"/>
    </row>
    <row r="67" spans="1:12" ht="33" customHeight="1" thickBot="1">
      <c r="A67" s="197"/>
      <c r="B67" s="222">
        <v>1</v>
      </c>
      <c r="C67" s="681" t="s">
        <v>98</v>
      </c>
      <c r="D67" s="681"/>
      <c r="E67" s="268"/>
      <c r="F67" s="231" t="s">
        <v>99</v>
      </c>
      <c r="G67" s="228"/>
      <c r="H67" s="228"/>
      <c r="I67" s="261" t="s">
        <v>41</v>
      </c>
      <c r="J67" s="262"/>
      <c r="K67" s="231" t="s">
        <v>100</v>
      </c>
      <c r="L67" s="228"/>
    </row>
    <row r="68" spans="1:12" ht="33" customHeight="1" thickBot="1">
      <c r="A68" s="197"/>
      <c r="B68" s="222">
        <v>2</v>
      </c>
      <c r="C68" s="681" t="s">
        <v>101</v>
      </c>
      <c r="D68" s="682"/>
      <c r="E68" s="267"/>
      <c r="F68" s="238" t="s">
        <v>99</v>
      </c>
      <c r="G68" s="235"/>
      <c r="H68" s="235"/>
      <c r="I68" s="263" t="s">
        <v>41</v>
      </c>
      <c r="J68" s="249"/>
      <c r="K68" s="238" t="s">
        <v>100</v>
      </c>
      <c r="L68" s="235"/>
    </row>
    <row r="69" spans="1:12" ht="24.75" customHeight="1" thickBot="1">
      <c r="A69" s="197"/>
      <c r="B69" s="222">
        <v>3</v>
      </c>
      <c r="C69" s="681" t="s">
        <v>102</v>
      </c>
      <c r="D69" s="682"/>
      <c r="E69" s="267"/>
      <c r="F69" s="239" t="s">
        <v>99</v>
      </c>
      <c r="G69" s="252"/>
      <c r="H69" s="252"/>
      <c r="I69" s="240" t="s">
        <v>41</v>
      </c>
      <c r="J69" s="251"/>
      <c r="K69" s="239" t="s">
        <v>103</v>
      </c>
      <c r="L69" s="252"/>
    </row>
    <row r="70" spans="1:12" ht="15.75" thickBot="1">
      <c r="A70" s="197"/>
      <c r="B70" s="211" t="s">
        <v>104</v>
      </c>
      <c r="C70" s="212"/>
      <c r="D70" s="212"/>
      <c r="E70" s="212"/>
      <c r="F70" s="212"/>
      <c r="G70" s="212"/>
      <c r="H70" s="265"/>
      <c r="I70" s="214"/>
      <c r="J70" s="214"/>
      <c r="K70" s="214"/>
      <c r="L70" s="214"/>
    </row>
    <row r="71" spans="1:12" ht="15.75" thickBot="1">
      <c r="A71" s="197"/>
      <c r="B71" s="269" t="s">
        <v>22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1"/>
    </row>
    <row r="72" spans="1:12" ht="15.75" thickBot="1">
      <c r="A72" s="197"/>
      <c r="B72" s="217">
        <v>1</v>
      </c>
      <c r="C72" s="218" t="s">
        <v>105</v>
      </c>
      <c r="D72" s="219"/>
      <c r="E72" s="220"/>
      <c r="F72" s="220"/>
      <c r="G72" s="220"/>
      <c r="H72" s="220"/>
      <c r="I72" s="220"/>
      <c r="J72" s="220"/>
      <c r="K72" s="220"/>
      <c r="L72" s="221"/>
    </row>
    <row r="73" spans="1:12" ht="15.75" thickBot="1">
      <c r="A73" s="197"/>
      <c r="B73" s="222"/>
      <c r="C73" s="223" t="s">
        <v>24</v>
      </c>
      <c r="D73" s="272" t="s">
        <v>106</v>
      </c>
      <c r="E73" s="257"/>
      <c r="F73" s="257"/>
      <c r="G73" s="257"/>
      <c r="H73" s="257"/>
      <c r="I73" s="257" t="s">
        <v>41</v>
      </c>
      <c r="J73" s="257" t="s">
        <v>28</v>
      </c>
      <c r="K73" s="256" t="s">
        <v>107</v>
      </c>
      <c r="L73" s="257"/>
    </row>
    <row r="74" spans="1:12" ht="15.75" thickBot="1">
      <c r="A74" s="197"/>
      <c r="B74" s="222"/>
      <c r="C74" s="223" t="s">
        <v>30</v>
      </c>
      <c r="D74" s="272" t="s">
        <v>108</v>
      </c>
      <c r="E74" s="257"/>
      <c r="F74" s="257"/>
      <c r="G74" s="257"/>
      <c r="H74" s="257"/>
      <c r="I74" s="257" t="s">
        <v>41</v>
      </c>
      <c r="J74" s="257" t="s">
        <v>28</v>
      </c>
      <c r="K74" s="256" t="s">
        <v>107</v>
      </c>
      <c r="L74" s="257"/>
    </row>
    <row r="75" spans="1:12" ht="15">
      <c r="A75" s="197"/>
      <c r="B75" s="273"/>
      <c r="C75" s="197"/>
      <c r="D75" s="197"/>
      <c r="E75" s="197"/>
      <c r="F75" s="197"/>
      <c r="G75" s="197"/>
      <c r="H75" s="197"/>
      <c r="I75" s="197"/>
      <c r="J75" s="197"/>
      <c r="K75" s="197"/>
      <c r="L75" s="197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74" t="s">
        <v>7</v>
      </c>
    </row>
    <row r="4" spans="1:12" ht="15.75" thickBot="1">
      <c r="A4" s="735" t="s">
        <v>8</v>
      </c>
      <c r="B4" s="735"/>
      <c r="C4" s="735"/>
      <c r="D4" s="735"/>
      <c r="E4" s="735"/>
      <c r="F4" s="735"/>
      <c r="G4" s="735"/>
      <c r="H4" s="735"/>
      <c r="I4" s="735"/>
      <c r="J4" s="735"/>
      <c r="K4" s="735"/>
      <c r="L4" s="735"/>
    </row>
    <row r="5" spans="2:12" ht="15">
      <c r="B5" s="699"/>
      <c r="C5" s="700"/>
      <c r="D5" s="700"/>
      <c r="E5" s="700"/>
      <c r="F5" s="700"/>
      <c r="G5" s="700"/>
      <c r="H5" s="700"/>
      <c r="I5" s="700"/>
      <c r="J5" s="700"/>
      <c r="K5" s="700"/>
      <c r="L5" s="701"/>
    </row>
    <row r="6" spans="2:12" ht="15">
      <c r="B6" s="702" t="s">
        <v>284</v>
      </c>
      <c r="C6" s="703"/>
      <c r="D6" s="703"/>
      <c r="E6" s="703"/>
      <c r="F6" s="703"/>
      <c r="G6" s="703"/>
      <c r="H6" s="703"/>
      <c r="I6" s="703"/>
      <c r="J6" s="703"/>
      <c r="K6" s="703"/>
      <c r="L6" s="704"/>
    </row>
    <row r="7" spans="2:12" ht="15">
      <c r="B7" s="702" t="s">
        <v>9</v>
      </c>
      <c r="C7" s="703"/>
      <c r="D7" s="703"/>
      <c r="E7" s="703"/>
      <c r="F7" s="703"/>
      <c r="G7" s="703"/>
      <c r="H7" s="703"/>
      <c r="I7" s="703"/>
      <c r="J7" s="703"/>
      <c r="K7" s="703"/>
      <c r="L7" s="704"/>
    </row>
    <row r="8" spans="2:12" ht="15">
      <c r="B8" s="702" t="s">
        <v>285</v>
      </c>
      <c r="C8" s="703"/>
      <c r="D8" s="703"/>
      <c r="E8" s="703"/>
      <c r="F8" s="703"/>
      <c r="G8" s="703"/>
      <c r="H8" s="703"/>
      <c r="I8" s="703"/>
      <c r="J8" s="703"/>
      <c r="K8" s="703"/>
      <c r="L8" s="704"/>
    </row>
    <row r="9" spans="2:12" ht="15.75" thickBot="1">
      <c r="B9" s="705"/>
      <c r="C9" s="706"/>
      <c r="D9" s="706"/>
      <c r="E9" s="706"/>
      <c r="F9" s="706"/>
      <c r="G9" s="706"/>
      <c r="H9" s="706"/>
      <c r="I9" s="706"/>
      <c r="J9" s="706"/>
      <c r="K9" s="706"/>
      <c r="L9" s="707"/>
    </row>
    <row r="10" spans="2:12" ht="15.75" thickBot="1">
      <c r="B10" s="708" t="s">
        <v>10</v>
      </c>
      <c r="C10" s="709"/>
      <c r="D10" s="710"/>
      <c r="E10" s="717" t="s">
        <v>11</v>
      </c>
      <c r="F10" s="718"/>
      <c r="G10" s="718"/>
      <c r="H10" s="719"/>
      <c r="I10" s="720" t="s">
        <v>12</v>
      </c>
      <c r="J10" s="719"/>
      <c r="K10" s="721" t="s">
        <v>13</v>
      </c>
      <c r="L10" s="724" t="s">
        <v>14</v>
      </c>
    </row>
    <row r="11" spans="2:12" ht="15.75" thickBot="1">
      <c r="B11" s="711"/>
      <c r="C11" s="712"/>
      <c r="D11" s="713"/>
      <c r="E11" s="727" t="s">
        <v>15</v>
      </c>
      <c r="F11" s="728"/>
      <c r="G11" s="729" t="s">
        <v>16</v>
      </c>
      <c r="H11" s="728"/>
      <c r="I11" s="275"/>
      <c r="J11" s="275"/>
      <c r="K11" s="722"/>
      <c r="L11" s="725"/>
    </row>
    <row r="12" spans="2:12" ht="25.5" thickBot="1">
      <c r="B12" s="714"/>
      <c r="C12" s="715"/>
      <c r="D12" s="716"/>
      <c r="E12" s="276"/>
      <c r="F12" s="277" t="s">
        <v>17</v>
      </c>
      <c r="G12" s="277"/>
      <c r="H12" s="277" t="s">
        <v>18</v>
      </c>
      <c r="I12" s="278" t="s">
        <v>19</v>
      </c>
      <c r="J12" s="279" t="s">
        <v>20</v>
      </c>
      <c r="K12" s="723"/>
      <c r="L12" s="726"/>
    </row>
    <row r="13" spans="2:12" ht="15.75" thickBot="1">
      <c r="B13" s="730" t="s">
        <v>21</v>
      </c>
      <c r="C13" s="731"/>
      <c r="D13" s="731"/>
      <c r="E13" s="731"/>
      <c r="F13" s="731"/>
      <c r="G13" s="731"/>
      <c r="H13" s="731"/>
      <c r="I13" s="280"/>
      <c r="J13" s="280"/>
      <c r="K13" s="280"/>
      <c r="L13" s="281"/>
    </row>
    <row r="14" spans="2:12" ht="15.75" thickBot="1">
      <c r="B14" s="732" t="s">
        <v>22</v>
      </c>
      <c r="C14" s="733"/>
      <c r="D14" s="733"/>
      <c r="E14" s="733"/>
      <c r="F14" s="733"/>
      <c r="G14" s="733"/>
      <c r="H14" s="733"/>
      <c r="I14" s="282"/>
      <c r="J14" s="282"/>
      <c r="K14" s="282"/>
      <c r="L14" s="283"/>
    </row>
    <row r="15" spans="2:12" ht="16.5" customHeight="1" thickBot="1">
      <c r="B15" s="284">
        <v>1</v>
      </c>
      <c r="C15" s="734" t="s">
        <v>23</v>
      </c>
      <c r="D15" s="734"/>
      <c r="E15" s="285"/>
      <c r="F15" s="286"/>
      <c r="G15" s="285"/>
      <c r="H15" s="286"/>
      <c r="I15" s="285"/>
      <c r="J15" s="285"/>
      <c r="K15" s="285"/>
      <c r="L15" s="287"/>
    </row>
    <row r="16" spans="2:12" ht="33.75" thickBot="1">
      <c r="B16" s="288"/>
      <c r="C16" s="289" t="s">
        <v>24</v>
      </c>
      <c r="D16" s="290" t="s">
        <v>25</v>
      </c>
      <c r="E16" s="291"/>
      <c r="F16" s="292" t="s">
        <v>65</v>
      </c>
      <c r="G16" s="293"/>
      <c r="H16" s="294"/>
      <c r="I16" s="295"/>
      <c r="J16" s="291" t="s">
        <v>28</v>
      </c>
      <c r="K16" s="293" t="s">
        <v>29</v>
      </c>
      <c r="L16" s="293"/>
    </row>
    <row r="17" spans="2:12" ht="25.5" thickBot="1">
      <c r="B17" s="288"/>
      <c r="C17" s="289" t="s">
        <v>30</v>
      </c>
      <c r="D17" s="290" t="s">
        <v>3</v>
      </c>
      <c r="E17" s="296"/>
      <c r="F17" s="297" t="s">
        <v>291</v>
      </c>
      <c r="G17" s="298"/>
      <c r="H17" s="299"/>
      <c r="I17" s="300"/>
      <c r="J17" s="296" t="s">
        <v>28</v>
      </c>
      <c r="K17" s="298" t="s">
        <v>29</v>
      </c>
      <c r="L17" s="298"/>
    </row>
    <row r="18" spans="2:12" ht="17.25" thickBot="1">
      <c r="B18" s="288"/>
      <c r="C18" s="289" t="s">
        <v>32</v>
      </c>
      <c r="D18" s="290" t="s">
        <v>33</v>
      </c>
      <c r="E18" s="296"/>
      <c r="F18" s="297" t="s">
        <v>292</v>
      </c>
      <c r="G18" s="298"/>
      <c r="H18" s="299"/>
      <c r="I18" s="300"/>
      <c r="J18" s="296" t="s">
        <v>28</v>
      </c>
      <c r="K18" s="301" t="s">
        <v>29</v>
      </c>
      <c r="L18" s="298"/>
    </row>
    <row r="19" spans="2:12" ht="24.75" customHeight="1" thickBot="1">
      <c r="B19" s="284">
        <v>2</v>
      </c>
      <c r="C19" s="734" t="s">
        <v>35</v>
      </c>
      <c r="D19" s="734"/>
      <c r="E19" s="302"/>
      <c r="F19" s="302"/>
      <c r="G19" s="302"/>
      <c r="H19" s="303"/>
      <c r="I19" s="302"/>
      <c r="J19" s="302"/>
      <c r="K19" s="285"/>
      <c r="L19" s="304"/>
    </row>
    <row r="20" spans="2:12" ht="33.75" thickBot="1">
      <c r="B20" s="288"/>
      <c r="C20" s="289" t="s">
        <v>24</v>
      </c>
      <c r="D20" s="290" t="s">
        <v>25</v>
      </c>
      <c r="E20" s="291"/>
      <c r="F20" s="292" t="s">
        <v>65</v>
      </c>
      <c r="G20" s="293"/>
      <c r="H20" s="294"/>
      <c r="I20" s="295"/>
      <c r="J20" s="291" t="s">
        <v>28</v>
      </c>
      <c r="K20" s="293" t="s">
        <v>29</v>
      </c>
      <c r="L20" s="293"/>
    </row>
    <row r="21" spans="2:12" ht="25.5" thickBot="1">
      <c r="B21" s="288"/>
      <c r="C21" s="289" t="s">
        <v>30</v>
      </c>
      <c r="D21" s="290" t="s">
        <v>3</v>
      </c>
      <c r="E21" s="296"/>
      <c r="F21" s="297" t="s">
        <v>291</v>
      </c>
      <c r="G21" s="298"/>
      <c r="H21" s="299"/>
      <c r="I21" s="300"/>
      <c r="J21" s="296" t="s">
        <v>28</v>
      </c>
      <c r="K21" s="298" t="s">
        <v>29</v>
      </c>
      <c r="L21" s="298"/>
    </row>
    <row r="22" spans="2:12" ht="17.25" thickBot="1">
      <c r="B22" s="288"/>
      <c r="C22" s="289" t="s">
        <v>32</v>
      </c>
      <c r="D22" s="290" t="s">
        <v>33</v>
      </c>
      <c r="E22" s="296"/>
      <c r="F22" s="297" t="s">
        <v>292</v>
      </c>
      <c r="G22" s="298"/>
      <c r="H22" s="299"/>
      <c r="I22" s="300"/>
      <c r="J22" s="296" t="s">
        <v>28</v>
      </c>
      <c r="K22" s="301" t="s">
        <v>29</v>
      </c>
      <c r="L22" s="298"/>
    </row>
    <row r="23" spans="2:12" ht="16.5" customHeight="1" thickBot="1">
      <c r="B23" s="284">
        <v>3</v>
      </c>
      <c r="C23" s="734" t="s">
        <v>36</v>
      </c>
      <c r="D23" s="734"/>
      <c r="E23" s="302"/>
      <c r="F23" s="302"/>
      <c r="G23" s="302"/>
      <c r="H23" s="303"/>
      <c r="I23" s="302"/>
      <c r="J23" s="302"/>
      <c r="K23" s="285"/>
      <c r="L23" s="304"/>
    </row>
    <row r="24" spans="2:12" ht="17.25" thickBot="1">
      <c r="B24" s="288"/>
      <c r="C24" s="289" t="s">
        <v>24</v>
      </c>
      <c r="D24" s="290" t="s">
        <v>25</v>
      </c>
      <c r="E24" s="291"/>
      <c r="F24" s="292" t="s">
        <v>293</v>
      </c>
      <c r="G24" s="293"/>
      <c r="H24" s="294"/>
      <c r="I24" s="295"/>
      <c r="J24" s="291" t="s">
        <v>28</v>
      </c>
      <c r="K24" s="293" t="s">
        <v>37</v>
      </c>
      <c r="L24" s="293"/>
    </row>
    <row r="25" spans="2:12" ht="17.25" thickBot="1">
      <c r="B25" s="288"/>
      <c r="C25" s="289" t="s">
        <v>30</v>
      </c>
      <c r="D25" s="290" t="s">
        <v>3</v>
      </c>
      <c r="E25" s="296"/>
      <c r="F25" s="297" t="s">
        <v>294</v>
      </c>
      <c r="G25" s="298"/>
      <c r="H25" s="299"/>
      <c r="I25" s="300"/>
      <c r="J25" s="296" t="s">
        <v>28</v>
      </c>
      <c r="K25" s="298" t="s">
        <v>37</v>
      </c>
      <c r="L25" s="298"/>
    </row>
    <row r="26" spans="2:12" ht="17.25" thickBot="1">
      <c r="B26" s="288"/>
      <c r="C26" s="289" t="s">
        <v>32</v>
      </c>
      <c r="D26" s="290" t="s">
        <v>33</v>
      </c>
      <c r="E26" s="296"/>
      <c r="F26" s="297" t="s">
        <v>292</v>
      </c>
      <c r="G26" s="298"/>
      <c r="H26" s="299"/>
      <c r="I26" s="300"/>
      <c r="J26" s="296" t="s">
        <v>28</v>
      </c>
      <c r="K26" s="301" t="s">
        <v>37</v>
      </c>
      <c r="L26" s="298"/>
    </row>
    <row r="27" spans="2:12" ht="16.5" customHeight="1" thickBot="1">
      <c r="B27" s="284">
        <v>4</v>
      </c>
      <c r="C27" s="734" t="s">
        <v>38</v>
      </c>
      <c r="D27" s="734"/>
      <c r="E27" s="302"/>
      <c r="F27" s="302"/>
      <c r="G27" s="302"/>
      <c r="H27" s="303"/>
      <c r="I27" s="302"/>
      <c r="J27" s="302"/>
      <c r="K27" s="285"/>
      <c r="L27" s="304"/>
    </row>
    <row r="28" spans="2:12" ht="33.75" thickBot="1">
      <c r="B28" s="305"/>
      <c r="C28" s="306" t="s">
        <v>24</v>
      </c>
      <c r="D28" s="307" t="s">
        <v>39</v>
      </c>
      <c r="E28" s="285"/>
      <c r="F28" s="285"/>
      <c r="G28" s="285"/>
      <c r="H28" s="286"/>
      <c r="I28" s="285"/>
      <c r="J28" s="285"/>
      <c r="K28" s="285"/>
      <c r="L28" s="287"/>
    </row>
    <row r="29" spans="2:12" ht="17.25" thickBot="1">
      <c r="B29" s="288"/>
      <c r="C29" s="289"/>
      <c r="D29" s="308" t="s">
        <v>40</v>
      </c>
      <c r="E29" s="291"/>
      <c r="F29" s="292" t="s">
        <v>53</v>
      </c>
      <c r="G29" s="293"/>
      <c r="H29" s="294"/>
      <c r="I29" s="295"/>
      <c r="J29" s="291" t="s">
        <v>28</v>
      </c>
      <c r="K29" s="293" t="s">
        <v>42</v>
      </c>
      <c r="L29" s="293"/>
    </row>
    <row r="30" spans="2:12" ht="17.25" thickBot="1">
      <c r="B30" s="288"/>
      <c r="C30" s="289"/>
      <c r="D30" s="308" t="s">
        <v>43</v>
      </c>
      <c r="E30" s="296"/>
      <c r="F30" s="297" t="s">
        <v>63</v>
      </c>
      <c r="G30" s="298"/>
      <c r="H30" s="299"/>
      <c r="I30" s="300"/>
      <c r="J30" s="296" t="s">
        <v>28</v>
      </c>
      <c r="K30" s="298" t="s">
        <v>42</v>
      </c>
      <c r="L30" s="298"/>
    </row>
    <row r="31" spans="2:12" ht="83.25" thickBot="1">
      <c r="B31" s="309"/>
      <c r="C31" s="289" t="s">
        <v>30</v>
      </c>
      <c r="D31" s="290" t="s">
        <v>44</v>
      </c>
      <c r="E31" s="310"/>
      <c r="F31" s="297" t="s">
        <v>45</v>
      </c>
      <c r="G31" s="311"/>
      <c r="H31" s="299"/>
      <c r="I31" s="300"/>
      <c r="J31" s="296" t="s">
        <v>28</v>
      </c>
      <c r="K31" s="298" t="s">
        <v>42</v>
      </c>
      <c r="L31" s="298"/>
    </row>
    <row r="32" spans="2:12" ht="33.75" thickBot="1">
      <c r="B32" s="309"/>
      <c r="C32" s="289" t="s">
        <v>32</v>
      </c>
      <c r="D32" s="290" t="s">
        <v>46</v>
      </c>
      <c r="E32" s="312"/>
      <c r="F32" s="313" t="s">
        <v>47</v>
      </c>
      <c r="G32" s="304"/>
      <c r="H32" s="314"/>
      <c r="I32" s="315"/>
      <c r="J32" s="316" t="s">
        <v>28</v>
      </c>
      <c r="K32" s="301" t="s">
        <v>42</v>
      </c>
      <c r="L32" s="301"/>
    </row>
    <row r="33" spans="2:12" ht="66.75" thickBot="1">
      <c r="B33" s="309"/>
      <c r="C33" s="289" t="s">
        <v>48</v>
      </c>
      <c r="D33" s="290" t="s">
        <v>49</v>
      </c>
      <c r="E33" s="317"/>
      <c r="F33" s="318" t="s">
        <v>45</v>
      </c>
      <c r="G33" s="287"/>
      <c r="H33" s="319"/>
      <c r="I33" s="320"/>
      <c r="J33" s="321" t="s">
        <v>28</v>
      </c>
      <c r="K33" s="322" t="s">
        <v>42</v>
      </c>
      <c r="L33" s="322"/>
    </row>
    <row r="34" ht="15.75" thickBot="1">
      <c r="B34" s="323"/>
    </row>
    <row r="35" spans="2:12" ht="16.5" customHeight="1" thickBot="1">
      <c r="B35" s="324">
        <v>5</v>
      </c>
      <c r="C35" s="734" t="s">
        <v>50</v>
      </c>
      <c r="D35" s="734"/>
      <c r="E35" s="302"/>
      <c r="F35" s="302"/>
      <c r="G35" s="302"/>
      <c r="H35" s="303"/>
      <c r="I35" s="302"/>
      <c r="J35" s="302"/>
      <c r="K35" s="302"/>
      <c r="L35" s="304"/>
    </row>
    <row r="36" spans="2:12" ht="25.5" thickBot="1">
      <c r="B36" s="288"/>
      <c r="C36" s="289" t="s">
        <v>51</v>
      </c>
      <c r="D36" s="290" t="s">
        <v>52</v>
      </c>
      <c r="E36" s="291"/>
      <c r="F36" s="292" t="s">
        <v>290</v>
      </c>
      <c r="G36" s="293"/>
      <c r="H36" s="294"/>
      <c r="I36" s="295"/>
      <c r="J36" s="291" t="s">
        <v>28</v>
      </c>
      <c r="K36" s="293" t="s">
        <v>54</v>
      </c>
      <c r="L36" s="293"/>
    </row>
    <row r="37" spans="2:12" ht="17.25" thickBot="1">
      <c r="B37" s="288"/>
      <c r="C37" s="289" t="s">
        <v>55</v>
      </c>
      <c r="D37" s="290" t="s">
        <v>33</v>
      </c>
      <c r="E37" s="296"/>
      <c r="F37" s="297" t="s">
        <v>290</v>
      </c>
      <c r="G37" s="298"/>
      <c r="H37" s="299"/>
      <c r="I37" s="300"/>
      <c r="J37" s="296" t="s">
        <v>28</v>
      </c>
      <c r="K37" s="301" t="s">
        <v>56</v>
      </c>
      <c r="L37" s="298"/>
    </row>
    <row r="38" spans="2:12" ht="24.75" customHeight="1" thickBot="1">
      <c r="B38" s="284">
        <v>6</v>
      </c>
      <c r="C38" s="734" t="s">
        <v>57</v>
      </c>
      <c r="D38" s="734"/>
      <c r="E38" s="302"/>
      <c r="F38" s="302"/>
      <c r="G38" s="302"/>
      <c r="H38" s="303"/>
      <c r="I38" s="302"/>
      <c r="J38" s="302"/>
      <c r="K38" s="285"/>
      <c r="L38" s="304"/>
    </row>
    <row r="39" spans="2:12" ht="25.5" thickBot="1">
      <c r="B39" s="288"/>
      <c r="C39" s="289" t="s">
        <v>51</v>
      </c>
      <c r="D39" s="290" t="s">
        <v>52</v>
      </c>
      <c r="E39" s="291"/>
      <c r="F39" s="292" t="s">
        <v>58</v>
      </c>
      <c r="G39" s="293"/>
      <c r="H39" s="294"/>
      <c r="I39" s="295"/>
      <c r="J39" s="291" t="s">
        <v>28</v>
      </c>
      <c r="K39" s="322" t="s">
        <v>59</v>
      </c>
      <c r="L39" s="293"/>
    </row>
    <row r="40" spans="2:12" ht="16.5" customHeight="1" thickBot="1">
      <c r="B40" s="284">
        <v>7</v>
      </c>
      <c r="C40" s="734" t="s">
        <v>60</v>
      </c>
      <c r="D40" s="734"/>
      <c r="E40" s="302"/>
      <c r="F40" s="302"/>
      <c r="G40" s="302"/>
      <c r="H40" s="303"/>
      <c r="I40" s="302"/>
      <c r="J40" s="302"/>
      <c r="K40" s="285"/>
      <c r="L40" s="304"/>
    </row>
    <row r="41" spans="2:12" ht="25.5" thickBot="1">
      <c r="B41" s="288"/>
      <c r="C41" s="289" t="s">
        <v>51</v>
      </c>
      <c r="D41" s="290" t="s">
        <v>25</v>
      </c>
      <c r="E41" s="321"/>
      <c r="F41" s="318" t="s">
        <v>61</v>
      </c>
      <c r="G41" s="322"/>
      <c r="H41" s="319"/>
      <c r="I41" s="295"/>
      <c r="J41" s="321" t="s">
        <v>28</v>
      </c>
      <c r="K41" s="293" t="s">
        <v>62</v>
      </c>
      <c r="L41" s="293"/>
    </row>
    <row r="42" spans="2:12" ht="17.25" thickBot="1">
      <c r="B42" s="288"/>
      <c r="C42" s="289" t="s">
        <v>55</v>
      </c>
      <c r="D42" s="290" t="s">
        <v>3</v>
      </c>
      <c r="E42" s="291"/>
      <c r="F42" s="292" t="s">
        <v>53</v>
      </c>
      <c r="G42" s="293"/>
      <c r="H42" s="294"/>
      <c r="I42" s="300"/>
      <c r="J42" s="291" t="s">
        <v>28</v>
      </c>
      <c r="K42" s="298" t="s">
        <v>62</v>
      </c>
      <c r="L42" s="298"/>
    </row>
    <row r="43" spans="2:12" ht="17.25" thickBot="1">
      <c r="B43" s="288"/>
      <c r="C43" s="289" t="s">
        <v>32</v>
      </c>
      <c r="D43" s="290" t="s">
        <v>33</v>
      </c>
      <c r="E43" s="316"/>
      <c r="F43" s="313" t="s">
        <v>63</v>
      </c>
      <c r="G43" s="301"/>
      <c r="H43" s="314"/>
      <c r="I43" s="314"/>
      <c r="J43" s="301" t="s">
        <v>28</v>
      </c>
      <c r="K43" s="301" t="s">
        <v>62</v>
      </c>
      <c r="L43" s="301"/>
    </row>
    <row r="44" spans="2:12" ht="15.75" thickBot="1">
      <c r="B44" s="732" t="s">
        <v>64</v>
      </c>
      <c r="C44" s="733"/>
      <c r="D44" s="733"/>
      <c r="E44" s="733"/>
      <c r="F44" s="733"/>
      <c r="G44" s="733"/>
      <c r="H44" s="733"/>
      <c r="I44" s="282"/>
      <c r="J44" s="282"/>
      <c r="K44" s="282"/>
      <c r="L44" s="283"/>
    </row>
    <row r="45" spans="2:12" ht="24.75" customHeight="1" thickBot="1">
      <c r="B45" s="284">
        <v>1</v>
      </c>
      <c r="C45" s="734" t="s">
        <v>65</v>
      </c>
      <c r="D45" s="734"/>
      <c r="E45" s="285"/>
      <c r="F45" s="286"/>
      <c r="G45" s="285"/>
      <c r="H45" s="286"/>
      <c r="I45" s="285"/>
      <c r="J45" s="285"/>
      <c r="K45" s="285"/>
      <c r="L45" s="287"/>
    </row>
    <row r="46" spans="2:12" ht="33.75" thickBot="1">
      <c r="B46" s="309"/>
      <c r="C46" s="325" t="s">
        <v>24</v>
      </c>
      <c r="D46" s="290" t="s">
        <v>66</v>
      </c>
      <c r="E46" s="321"/>
      <c r="F46" s="326" t="s">
        <v>65</v>
      </c>
      <c r="G46" s="322"/>
      <c r="H46" s="319"/>
      <c r="I46" s="327"/>
      <c r="J46" s="328"/>
      <c r="K46" s="293" t="s">
        <v>67</v>
      </c>
      <c r="L46" s="293"/>
    </row>
    <row r="47" spans="2:12" ht="27.75" thickBot="1">
      <c r="B47" s="309"/>
      <c r="C47" s="325" t="s">
        <v>30</v>
      </c>
      <c r="D47" s="290" t="s">
        <v>68</v>
      </c>
      <c r="E47" s="321"/>
      <c r="F47" s="326" t="s">
        <v>69</v>
      </c>
      <c r="G47" s="322"/>
      <c r="H47" s="319"/>
      <c r="I47" s="329"/>
      <c r="J47" s="310"/>
      <c r="K47" s="298" t="s">
        <v>67</v>
      </c>
      <c r="L47" s="298"/>
    </row>
    <row r="48" spans="2:12" ht="42" thickBot="1">
      <c r="B48" s="309"/>
      <c r="C48" s="325" t="s">
        <v>32</v>
      </c>
      <c r="D48" s="290" t="s">
        <v>70</v>
      </c>
      <c r="E48" s="321"/>
      <c r="F48" s="326" t="s">
        <v>65</v>
      </c>
      <c r="G48" s="322"/>
      <c r="H48" s="319"/>
      <c r="I48" s="329"/>
      <c r="J48" s="310"/>
      <c r="K48" s="298" t="s">
        <v>67</v>
      </c>
      <c r="L48" s="298"/>
    </row>
    <row r="49" spans="2:12" ht="42" thickBot="1">
      <c r="B49" s="309"/>
      <c r="C49" s="325" t="s">
        <v>48</v>
      </c>
      <c r="D49" s="290" t="s">
        <v>71</v>
      </c>
      <c r="E49" s="321"/>
      <c r="F49" s="326" t="s">
        <v>72</v>
      </c>
      <c r="G49" s="322"/>
      <c r="H49" s="319"/>
      <c r="I49" s="329"/>
      <c r="J49" s="310"/>
      <c r="K49" s="298" t="s">
        <v>67</v>
      </c>
      <c r="L49" s="298"/>
    </row>
    <row r="50" spans="2:12" ht="33.75" thickBot="1">
      <c r="B50" s="309"/>
      <c r="C50" s="325" t="s">
        <v>73</v>
      </c>
      <c r="D50" s="290" t="s">
        <v>74</v>
      </c>
      <c r="E50" s="321"/>
      <c r="F50" s="326" t="s">
        <v>75</v>
      </c>
      <c r="G50" s="322"/>
      <c r="H50" s="319"/>
      <c r="I50" s="329"/>
      <c r="J50" s="310"/>
      <c r="K50" s="301" t="s">
        <v>67</v>
      </c>
      <c r="L50" s="298"/>
    </row>
    <row r="51" spans="2:12" ht="24.75" customHeight="1" thickBot="1">
      <c r="B51" s="284">
        <v>2</v>
      </c>
      <c r="C51" s="734" t="s">
        <v>76</v>
      </c>
      <c r="D51" s="734"/>
      <c r="E51" s="285"/>
      <c r="F51" s="330"/>
      <c r="G51" s="285"/>
      <c r="H51" s="286"/>
      <c r="I51" s="302"/>
      <c r="J51" s="302"/>
      <c r="K51" s="285"/>
      <c r="L51" s="304"/>
    </row>
    <row r="52" spans="2:12" ht="66.75" thickBot="1">
      <c r="B52" s="309"/>
      <c r="C52" s="325" t="s">
        <v>24</v>
      </c>
      <c r="D52" s="290" t="s">
        <v>77</v>
      </c>
      <c r="E52" s="321"/>
      <c r="F52" s="326" t="s">
        <v>78</v>
      </c>
      <c r="G52" s="322"/>
      <c r="H52" s="319"/>
      <c r="I52" s="327"/>
      <c r="J52" s="328"/>
      <c r="K52" s="293" t="s">
        <v>29</v>
      </c>
      <c r="L52" s="293"/>
    </row>
    <row r="53" spans="2:12" ht="58.5" thickBot="1">
      <c r="B53" s="309"/>
      <c r="C53" s="325" t="s">
        <v>30</v>
      </c>
      <c r="D53" s="290" t="s">
        <v>79</v>
      </c>
      <c r="E53" s="321"/>
      <c r="F53" s="326" t="s">
        <v>78</v>
      </c>
      <c r="G53" s="322"/>
      <c r="H53" s="319"/>
      <c r="I53" s="329"/>
      <c r="J53" s="310"/>
      <c r="K53" s="298" t="s">
        <v>29</v>
      </c>
      <c r="L53" s="298"/>
    </row>
    <row r="54" spans="2:12" ht="75" thickBot="1">
      <c r="B54" s="309"/>
      <c r="C54" s="325" t="s">
        <v>32</v>
      </c>
      <c r="D54" s="290" t="s">
        <v>80</v>
      </c>
      <c r="E54" s="321"/>
      <c r="F54" s="326" t="s">
        <v>78</v>
      </c>
      <c r="G54" s="322"/>
      <c r="H54" s="319"/>
      <c r="I54" s="302"/>
      <c r="J54" s="312"/>
      <c r="K54" s="301" t="s">
        <v>29</v>
      </c>
      <c r="L54" s="301"/>
    </row>
    <row r="55" spans="2:12" ht="75" thickBot="1">
      <c r="B55" s="309"/>
      <c r="C55" s="325" t="s">
        <v>48</v>
      </c>
      <c r="D55" s="290" t="s">
        <v>81</v>
      </c>
      <c r="E55" s="321"/>
      <c r="F55" s="326" t="s">
        <v>82</v>
      </c>
      <c r="G55" s="322"/>
      <c r="H55" s="319"/>
      <c r="I55" s="285"/>
      <c r="J55" s="317"/>
      <c r="K55" s="322" t="s">
        <v>29</v>
      </c>
      <c r="L55" s="322"/>
    </row>
    <row r="56" ht="15.75" thickBot="1">
      <c r="B56" s="323"/>
    </row>
    <row r="57" spans="2:12" ht="15.75" thickBot="1">
      <c r="B57" s="324">
        <v>3</v>
      </c>
      <c r="C57" s="734" t="s">
        <v>83</v>
      </c>
      <c r="D57" s="734"/>
      <c r="E57" s="302"/>
      <c r="F57" s="331"/>
      <c r="G57" s="302"/>
      <c r="H57" s="303"/>
      <c r="I57" s="302"/>
      <c r="J57" s="302"/>
      <c r="K57" s="302"/>
      <c r="L57" s="304"/>
    </row>
    <row r="58" spans="2:12" ht="25.5" thickBot="1">
      <c r="B58" s="309"/>
      <c r="C58" s="325" t="s">
        <v>51</v>
      </c>
      <c r="D58" s="290" t="s">
        <v>84</v>
      </c>
      <c r="E58" s="321"/>
      <c r="F58" s="326" t="s">
        <v>85</v>
      </c>
      <c r="G58" s="322"/>
      <c r="H58" s="319"/>
      <c r="I58" s="327"/>
      <c r="J58" s="328"/>
      <c r="K58" s="293" t="s">
        <v>54</v>
      </c>
      <c r="L58" s="293"/>
    </row>
    <row r="59" spans="2:12" ht="58.5" thickBot="1">
      <c r="B59" s="309"/>
      <c r="C59" s="325" t="s">
        <v>55</v>
      </c>
      <c r="D59" s="290" t="s">
        <v>86</v>
      </c>
      <c r="E59" s="321"/>
      <c r="F59" s="326" t="s">
        <v>85</v>
      </c>
      <c r="G59" s="322"/>
      <c r="H59" s="319"/>
      <c r="I59" s="302"/>
      <c r="J59" s="312"/>
      <c r="K59" s="301" t="s">
        <v>54</v>
      </c>
      <c r="L59" s="301"/>
    </row>
    <row r="60" spans="2:12" ht="15.75" thickBot="1">
      <c r="B60" s="332"/>
      <c r="C60" s="333"/>
      <c r="D60" s="333"/>
      <c r="E60" s="333"/>
      <c r="F60" s="333"/>
      <c r="G60" s="333"/>
      <c r="H60" s="333"/>
      <c r="I60" s="333"/>
      <c r="J60" s="333"/>
      <c r="K60" s="333"/>
      <c r="L60" s="334"/>
    </row>
    <row r="61" spans="2:12" ht="15.75" thickBot="1">
      <c r="B61" s="730" t="s">
        <v>87</v>
      </c>
      <c r="C61" s="731"/>
      <c r="D61" s="731"/>
      <c r="E61" s="731"/>
      <c r="F61" s="731"/>
      <c r="G61" s="731"/>
      <c r="H61" s="731"/>
      <c r="I61" s="335"/>
      <c r="J61" s="335"/>
      <c r="K61" s="335"/>
      <c r="L61" s="336"/>
    </row>
    <row r="62" spans="2:12" ht="15.75" thickBot="1">
      <c r="B62" s="732" t="s">
        <v>22</v>
      </c>
      <c r="C62" s="733"/>
      <c r="D62" s="733"/>
      <c r="E62" s="733"/>
      <c r="F62" s="733"/>
      <c r="G62" s="733"/>
      <c r="H62" s="733"/>
      <c r="I62" s="282"/>
      <c r="J62" s="282"/>
      <c r="K62" s="282"/>
      <c r="L62" s="283"/>
    </row>
    <row r="63" spans="2:12" ht="16.5" customHeight="1" thickBot="1">
      <c r="B63" s="284">
        <v>1</v>
      </c>
      <c r="C63" s="734" t="s">
        <v>88</v>
      </c>
      <c r="D63" s="734"/>
      <c r="E63" s="285"/>
      <c r="F63" s="286"/>
      <c r="G63" s="285"/>
      <c r="H63" s="286"/>
      <c r="I63" s="285"/>
      <c r="J63" s="285"/>
      <c r="K63" s="285"/>
      <c r="L63" s="287"/>
    </row>
    <row r="64" spans="2:12" ht="33.75" thickBot="1">
      <c r="B64" s="288"/>
      <c r="C64" s="289" t="s">
        <v>24</v>
      </c>
      <c r="D64" s="290" t="s">
        <v>89</v>
      </c>
      <c r="E64" s="291"/>
      <c r="F64" s="292" t="s">
        <v>90</v>
      </c>
      <c r="G64" s="293"/>
      <c r="H64" s="294"/>
      <c r="I64" s="295"/>
      <c r="J64" s="291" t="s">
        <v>28</v>
      </c>
      <c r="K64" s="293" t="s">
        <v>91</v>
      </c>
      <c r="L64" s="293"/>
    </row>
    <row r="65" spans="2:12" ht="50.25" thickBot="1">
      <c r="B65" s="288"/>
      <c r="C65" s="289" t="s">
        <v>30</v>
      </c>
      <c r="D65" s="290" t="s">
        <v>92</v>
      </c>
      <c r="E65" s="296"/>
      <c r="F65" s="297" t="s">
        <v>93</v>
      </c>
      <c r="G65" s="298"/>
      <c r="H65" s="299"/>
      <c r="I65" s="300"/>
      <c r="J65" s="296" t="s">
        <v>28</v>
      </c>
      <c r="K65" s="298" t="s">
        <v>91</v>
      </c>
      <c r="L65" s="298"/>
    </row>
    <row r="66" spans="2:12" ht="50.25" thickBot="1">
      <c r="B66" s="288"/>
      <c r="C66" s="289" t="s">
        <v>32</v>
      </c>
      <c r="D66" s="290" t="s">
        <v>94</v>
      </c>
      <c r="E66" s="296"/>
      <c r="F66" s="297" t="s">
        <v>93</v>
      </c>
      <c r="G66" s="298"/>
      <c r="H66" s="299"/>
      <c r="I66" s="300"/>
      <c r="J66" s="296" t="s">
        <v>28</v>
      </c>
      <c r="K66" s="298" t="s">
        <v>91</v>
      </c>
      <c r="L66" s="298"/>
    </row>
    <row r="67" spans="2:12" ht="50.25" thickBot="1">
      <c r="B67" s="288"/>
      <c r="C67" s="289" t="s">
        <v>48</v>
      </c>
      <c r="D67" s="290" t="s">
        <v>95</v>
      </c>
      <c r="E67" s="296"/>
      <c r="F67" s="297" t="s">
        <v>93</v>
      </c>
      <c r="G67" s="298"/>
      <c r="H67" s="299"/>
      <c r="I67" s="300"/>
      <c r="J67" s="296" t="s">
        <v>28</v>
      </c>
      <c r="K67" s="298" t="s">
        <v>91</v>
      </c>
      <c r="L67" s="298"/>
    </row>
    <row r="68" spans="2:12" ht="58.5" thickBot="1">
      <c r="B68" s="288"/>
      <c r="C68" s="289" t="s">
        <v>73</v>
      </c>
      <c r="D68" s="290" t="s">
        <v>96</v>
      </c>
      <c r="E68" s="316"/>
      <c r="F68" s="313"/>
      <c r="G68" s="301"/>
      <c r="H68" s="314"/>
      <c r="I68" s="315"/>
      <c r="J68" s="316" t="s">
        <v>28</v>
      </c>
      <c r="K68" s="301" t="s">
        <v>97</v>
      </c>
      <c r="L68" s="301"/>
    </row>
    <row r="69" spans="2:12" ht="15.75" thickBot="1">
      <c r="B69" s="732" t="s">
        <v>64</v>
      </c>
      <c r="C69" s="733"/>
      <c r="D69" s="733"/>
      <c r="E69" s="733"/>
      <c r="F69" s="733"/>
      <c r="G69" s="733"/>
      <c r="H69" s="733"/>
      <c r="I69" s="282"/>
      <c r="J69" s="282"/>
      <c r="K69" s="282"/>
      <c r="L69" s="283"/>
    </row>
    <row r="70" spans="2:12" ht="33" customHeight="1" thickBot="1">
      <c r="B70" s="288">
        <v>1</v>
      </c>
      <c r="C70" s="736" t="s">
        <v>98</v>
      </c>
      <c r="D70" s="737"/>
      <c r="E70" s="293"/>
      <c r="F70" s="337" t="s">
        <v>99</v>
      </c>
      <c r="G70" s="293"/>
      <c r="H70" s="294"/>
      <c r="I70" s="327"/>
      <c r="J70" s="328"/>
      <c r="K70" s="293" t="s">
        <v>100</v>
      </c>
      <c r="L70" s="293"/>
    </row>
    <row r="71" spans="2:12" ht="33" customHeight="1" thickBot="1">
      <c r="B71" s="288">
        <v>2</v>
      </c>
      <c r="C71" s="736" t="s">
        <v>101</v>
      </c>
      <c r="D71" s="737"/>
      <c r="E71" s="298"/>
      <c r="F71" s="338" t="s">
        <v>99</v>
      </c>
      <c r="G71" s="298"/>
      <c r="H71" s="299"/>
      <c r="I71" s="329"/>
      <c r="J71" s="310"/>
      <c r="K71" s="298" t="s">
        <v>100</v>
      </c>
      <c r="L71" s="298"/>
    </row>
    <row r="72" spans="2:12" ht="24.75" customHeight="1" thickBot="1">
      <c r="B72" s="288">
        <v>3</v>
      </c>
      <c r="C72" s="736" t="s">
        <v>102</v>
      </c>
      <c r="D72" s="737"/>
      <c r="E72" s="301"/>
      <c r="F72" s="339" t="s">
        <v>99</v>
      </c>
      <c r="G72" s="301"/>
      <c r="H72" s="314"/>
      <c r="I72" s="302"/>
      <c r="J72" s="312"/>
      <c r="K72" s="301" t="s">
        <v>103</v>
      </c>
      <c r="L72" s="301"/>
    </row>
    <row r="73" spans="2:12" ht="15.75" thickBot="1">
      <c r="B73" s="730" t="s">
        <v>104</v>
      </c>
      <c r="C73" s="731"/>
      <c r="D73" s="731"/>
      <c r="E73" s="731"/>
      <c r="F73" s="731"/>
      <c r="G73" s="731"/>
      <c r="H73" s="738"/>
      <c r="I73" s="340"/>
      <c r="J73" s="340"/>
      <c r="K73" s="340"/>
      <c r="L73" s="340"/>
    </row>
    <row r="74" spans="2:12" ht="15.75" thickBot="1">
      <c r="B74" s="739" t="s">
        <v>22</v>
      </c>
      <c r="C74" s="740"/>
      <c r="D74" s="740"/>
      <c r="E74" s="740"/>
      <c r="F74" s="740"/>
      <c r="G74" s="740"/>
      <c r="H74" s="740"/>
      <c r="I74" s="740"/>
      <c r="J74" s="740"/>
      <c r="K74" s="740"/>
      <c r="L74" s="741"/>
    </row>
    <row r="75" spans="2:12" ht="15.75" thickBot="1">
      <c r="B75" s="284">
        <v>1</v>
      </c>
      <c r="C75" s="734" t="s">
        <v>105</v>
      </c>
      <c r="D75" s="734"/>
      <c r="E75" s="285"/>
      <c r="F75" s="286"/>
      <c r="G75" s="285"/>
      <c r="H75" s="286"/>
      <c r="I75" s="285"/>
      <c r="J75" s="285"/>
      <c r="K75" s="285"/>
      <c r="L75" s="287"/>
    </row>
    <row r="76" spans="2:12" ht="25.5" thickBot="1">
      <c r="B76" s="288"/>
      <c r="C76" s="289" t="s">
        <v>24</v>
      </c>
      <c r="D76" s="341" t="s">
        <v>106</v>
      </c>
      <c r="E76" s="322"/>
      <c r="F76" s="318"/>
      <c r="G76" s="322"/>
      <c r="H76" s="319"/>
      <c r="I76" s="322"/>
      <c r="J76" s="322" t="s">
        <v>28</v>
      </c>
      <c r="K76" s="322" t="s">
        <v>107</v>
      </c>
      <c r="L76" s="322"/>
    </row>
    <row r="77" spans="2:12" ht="17.25" thickBot="1">
      <c r="B77" s="288"/>
      <c r="C77" s="289" t="s">
        <v>30</v>
      </c>
      <c r="D77" s="341" t="s">
        <v>108</v>
      </c>
      <c r="E77" s="322"/>
      <c r="F77" s="318"/>
      <c r="G77" s="322"/>
      <c r="H77" s="319"/>
      <c r="I77" s="322"/>
      <c r="J77" s="322" t="s">
        <v>28</v>
      </c>
      <c r="K77" s="322" t="s">
        <v>107</v>
      </c>
      <c r="L77" s="322"/>
    </row>
    <row r="78" ht="15">
      <c r="B78" s="342"/>
    </row>
  </sheetData>
  <sheetProtection/>
  <mergeCells count="36"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42" t="s">
        <v>8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</row>
    <row r="3" spans="1:11" ht="15">
      <c r="A3" s="743"/>
      <c r="B3" s="744"/>
      <c r="C3" s="744"/>
      <c r="D3" s="744"/>
      <c r="E3" s="744"/>
      <c r="F3" s="744"/>
      <c r="G3" s="744"/>
      <c r="H3" s="744"/>
      <c r="I3" s="744"/>
      <c r="J3" s="744"/>
      <c r="K3" s="745"/>
    </row>
    <row r="4" spans="1:11" ht="15">
      <c r="A4" s="746" t="s">
        <v>2</v>
      </c>
      <c r="B4" s="747"/>
      <c r="C4" s="747"/>
      <c r="D4" s="747"/>
      <c r="E4" s="747"/>
      <c r="F4" s="747"/>
      <c r="G4" s="747"/>
      <c r="H4" s="747"/>
      <c r="I4" s="747"/>
      <c r="J4" s="747"/>
      <c r="K4" s="748"/>
    </row>
    <row r="5" spans="1:11" ht="15">
      <c r="A5" s="746" t="s">
        <v>9</v>
      </c>
      <c r="B5" s="747"/>
      <c r="C5" s="747"/>
      <c r="D5" s="747"/>
      <c r="E5" s="747"/>
      <c r="F5" s="747"/>
      <c r="G5" s="747"/>
      <c r="H5" s="747"/>
      <c r="I5" s="747"/>
      <c r="J5" s="747"/>
      <c r="K5" s="748"/>
    </row>
    <row r="6" spans="1:11" ht="15">
      <c r="A6" s="746" t="s">
        <v>280</v>
      </c>
      <c r="B6" s="747"/>
      <c r="C6" s="747"/>
      <c r="D6" s="747"/>
      <c r="E6" s="747"/>
      <c r="F6" s="747"/>
      <c r="G6" s="747"/>
      <c r="H6" s="747"/>
      <c r="I6" s="747"/>
      <c r="J6" s="747"/>
      <c r="K6" s="748"/>
    </row>
    <row r="7" spans="1:11" ht="15.75" thickBot="1">
      <c r="A7" s="749"/>
      <c r="B7" s="750"/>
      <c r="C7" s="750"/>
      <c r="D7" s="750"/>
      <c r="E7" s="750"/>
      <c r="F7" s="750"/>
      <c r="G7" s="750"/>
      <c r="H7" s="750"/>
      <c r="I7" s="750"/>
      <c r="J7" s="750"/>
      <c r="K7" s="751"/>
    </row>
    <row r="8" spans="1:11" ht="15.75" thickBot="1">
      <c r="A8" s="752" t="s">
        <v>10</v>
      </c>
      <c r="B8" s="753"/>
      <c r="C8" s="754"/>
      <c r="D8" s="761" t="s">
        <v>11</v>
      </c>
      <c r="E8" s="762"/>
      <c r="F8" s="762"/>
      <c r="G8" s="763"/>
      <c r="H8" s="764" t="s">
        <v>12</v>
      </c>
      <c r="I8" s="763"/>
      <c r="J8" s="765" t="s">
        <v>13</v>
      </c>
      <c r="K8" s="768" t="s">
        <v>14</v>
      </c>
    </row>
    <row r="9" spans="1:11" ht="15.75" thickBot="1">
      <c r="A9" s="755"/>
      <c r="B9" s="756"/>
      <c r="C9" s="757"/>
      <c r="D9" s="771" t="s">
        <v>15</v>
      </c>
      <c r="E9" s="772"/>
      <c r="F9" s="773" t="s">
        <v>16</v>
      </c>
      <c r="G9" s="772"/>
      <c r="H9" s="2"/>
      <c r="I9" s="2"/>
      <c r="J9" s="766"/>
      <c r="K9" s="769"/>
    </row>
    <row r="10" spans="1:11" ht="27" thickBot="1">
      <c r="A10" s="758"/>
      <c r="B10" s="759"/>
      <c r="C10" s="760"/>
      <c r="D10" s="195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67"/>
      <c r="K10" s="770"/>
    </row>
    <row r="11" spans="1:11" ht="15.75" thickBot="1">
      <c r="A11" s="774" t="s">
        <v>21</v>
      </c>
      <c r="B11" s="775"/>
      <c r="C11" s="775"/>
      <c r="D11" s="775"/>
      <c r="E11" s="775"/>
      <c r="F11" s="775"/>
      <c r="G11" s="775"/>
      <c r="H11" s="7"/>
      <c r="I11" s="7"/>
      <c r="J11" s="7"/>
      <c r="K11" s="8"/>
    </row>
    <row r="12" spans="1:11" ht="15.75" thickBot="1">
      <c r="A12" s="776" t="s">
        <v>22</v>
      </c>
      <c r="B12" s="777"/>
      <c r="C12" s="777"/>
      <c r="D12" s="777"/>
      <c r="E12" s="777"/>
      <c r="F12" s="777"/>
      <c r="G12" s="777"/>
      <c r="H12" s="193"/>
      <c r="I12" s="193"/>
      <c r="J12" s="193"/>
      <c r="K12" s="194"/>
    </row>
    <row r="13" spans="1:11" ht="24" customHeight="1" thickBot="1">
      <c r="A13" s="11">
        <v>1</v>
      </c>
      <c r="B13" s="778" t="s">
        <v>23</v>
      </c>
      <c r="C13" s="778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78" t="s">
        <v>35</v>
      </c>
      <c r="C17" s="778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78" t="s">
        <v>36</v>
      </c>
      <c r="C21" s="778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78" t="s">
        <v>38</v>
      </c>
      <c r="C25" s="778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78" t="s">
        <v>50</v>
      </c>
      <c r="C33" s="778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78" t="s">
        <v>57</v>
      </c>
      <c r="C36" s="778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78" t="s">
        <v>60</v>
      </c>
      <c r="C38" s="778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76" t="s">
        <v>64</v>
      </c>
      <c r="B42" s="777"/>
      <c r="C42" s="777"/>
      <c r="D42" s="777"/>
      <c r="E42" s="777"/>
      <c r="F42" s="777"/>
      <c r="G42" s="777"/>
      <c r="H42" s="193"/>
      <c r="I42" s="193"/>
      <c r="J42" s="193"/>
      <c r="K42" s="194"/>
    </row>
    <row r="43" spans="1:11" ht="29.25" customHeight="1" thickBot="1">
      <c r="A43" s="11">
        <v>1</v>
      </c>
      <c r="B43" s="778" t="s">
        <v>65</v>
      </c>
      <c r="C43" s="778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78" t="s">
        <v>76</v>
      </c>
      <c r="C49" s="778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78" t="s">
        <v>83</v>
      </c>
      <c r="C55" s="778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74" t="s">
        <v>87</v>
      </c>
      <c r="B59" s="775"/>
      <c r="C59" s="775"/>
      <c r="D59" s="775"/>
      <c r="E59" s="775"/>
      <c r="F59" s="775"/>
      <c r="G59" s="775"/>
      <c r="H59" s="64"/>
      <c r="I59" s="64"/>
      <c r="J59" s="64"/>
      <c r="K59" s="65"/>
    </row>
    <row r="60" spans="1:11" ht="15.75" thickBot="1">
      <c r="A60" s="776" t="s">
        <v>22</v>
      </c>
      <c r="B60" s="777"/>
      <c r="C60" s="777"/>
      <c r="D60" s="777"/>
      <c r="E60" s="777"/>
      <c r="F60" s="777"/>
      <c r="G60" s="777"/>
      <c r="H60" s="193"/>
      <c r="I60" s="193"/>
      <c r="J60" s="193"/>
      <c r="K60" s="194"/>
    </row>
    <row r="61" spans="1:11" ht="19.5" customHeight="1" thickBot="1">
      <c r="A61" s="11">
        <v>1</v>
      </c>
      <c r="B61" s="778" t="s">
        <v>88</v>
      </c>
      <c r="C61" s="778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76" t="s">
        <v>64</v>
      </c>
      <c r="B67" s="777"/>
      <c r="C67" s="777"/>
      <c r="D67" s="777"/>
      <c r="E67" s="777"/>
      <c r="F67" s="777"/>
      <c r="G67" s="777"/>
      <c r="H67" s="193"/>
      <c r="I67" s="193"/>
      <c r="J67" s="193"/>
      <c r="K67" s="194"/>
    </row>
    <row r="68" spans="1:11" ht="37.5" customHeight="1" thickBot="1">
      <c r="A68" s="15">
        <v>1</v>
      </c>
      <c r="B68" s="779" t="s">
        <v>98</v>
      </c>
      <c r="C68" s="780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79" t="s">
        <v>101</v>
      </c>
      <c r="C69" s="780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79" t="s">
        <v>102</v>
      </c>
      <c r="C70" s="780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74" t="s">
        <v>104</v>
      </c>
      <c r="B71" s="775"/>
      <c r="C71" s="775"/>
      <c r="D71" s="775"/>
      <c r="E71" s="775"/>
      <c r="F71" s="775"/>
      <c r="G71" s="781"/>
      <c r="H71" s="69"/>
      <c r="I71" s="69"/>
      <c r="J71" s="69"/>
      <c r="K71" s="69"/>
    </row>
    <row r="72" spans="1:11" ht="15.75" thickBot="1">
      <c r="A72" s="782" t="s">
        <v>22</v>
      </c>
      <c r="B72" s="783"/>
      <c r="C72" s="783"/>
      <c r="D72" s="783"/>
      <c r="E72" s="783"/>
      <c r="F72" s="783"/>
      <c r="G72" s="783"/>
      <c r="H72" s="783"/>
      <c r="I72" s="783"/>
      <c r="J72" s="783"/>
      <c r="K72" s="784"/>
    </row>
    <row r="73" spans="1:11" ht="15.75" thickBot="1">
      <c r="A73" s="11">
        <v>1</v>
      </c>
      <c r="B73" s="778" t="s">
        <v>105</v>
      </c>
      <c r="C73" s="778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60" zoomScalePageLayoutView="0" workbookViewId="0" topLeftCell="A64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42" t="s">
        <v>8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</row>
    <row r="3" spans="1:11" ht="15">
      <c r="A3" s="743"/>
      <c r="B3" s="744"/>
      <c r="C3" s="744"/>
      <c r="D3" s="744"/>
      <c r="E3" s="744"/>
      <c r="F3" s="744"/>
      <c r="G3" s="744"/>
      <c r="H3" s="744"/>
      <c r="I3" s="744"/>
      <c r="J3" s="744"/>
      <c r="K3" s="745"/>
    </row>
    <row r="4" spans="1:11" ht="15">
      <c r="A4" s="746" t="s">
        <v>2</v>
      </c>
      <c r="B4" s="747"/>
      <c r="C4" s="747"/>
      <c r="D4" s="747"/>
      <c r="E4" s="747"/>
      <c r="F4" s="747"/>
      <c r="G4" s="747"/>
      <c r="H4" s="747"/>
      <c r="I4" s="747"/>
      <c r="J4" s="747"/>
      <c r="K4" s="748"/>
    </row>
    <row r="5" spans="1:11" ht="15">
      <c r="A5" s="746" t="s">
        <v>9</v>
      </c>
      <c r="B5" s="747"/>
      <c r="C5" s="747"/>
      <c r="D5" s="747"/>
      <c r="E5" s="747"/>
      <c r="F5" s="747"/>
      <c r="G5" s="747"/>
      <c r="H5" s="747"/>
      <c r="I5" s="747"/>
      <c r="J5" s="747"/>
      <c r="K5" s="748"/>
    </row>
    <row r="6" spans="1:11" ht="15">
      <c r="A6" s="746" t="e">
        <f>+#REF!</f>
        <v>#REF!</v>
      </c>
      <c r="B6" s="747"/>
      <c r="C6" s="747"/>
      <c r="D6" s="747"/>
      <c r="E6" s="747"/>
      <c r="F6" s="747"/>
      <c r="G6" s="747"/>
      <c r="H6" s="747"/>
      <c r="I6" s="747"/>
      <c r="J6" s="747"/>
      <c r="K6" s="748"/>
    </row>
    <row r="7" spans="1:11" ht="15.75" thickBot="1">
      <c r="A7" s="749"/>
      <c r="B7" s="750"/>
      <c r="C7" s="750"/>
      <c r="D7" s="750"/>
      <c r="E7" s="750"/>
      <c r="F7" s="750"/>
      <c r="G7" s="750"/>
      <c r="H7" s="750"/>
      <c r="I7" s="750"/>
      <c r="J7" s="750"/>
      <c r="K7" s="751"/>
    </row>
    <row r="8" spans="1:11" ht="15.75" thickBot="1">
      <c r="A8" s="752" t="s">
        <v>10</v>
      </c>
      <c r="B8" s="753"/>
      <c r="C8" s="754"/>
      <c r="D8" s="761" t="s">
        <v>11</v>
      </c>
      <c r="E8" s="762"/>
      <c r="F8" s="762"/>
      <c r="G8" s="763"/>
      <c r="H8" s="764" t="s">
        <v>12</v>
      </c>
      <c r="I8" s="763"/>
      <c r="J8" s="765" t="s">
        <v>13</v>
      </c>
      <c r="K8" s="768" t="s">
        <v>14</v>
      </c>
    </row>
    <row r="9" spans="1:11" ht="15.75" thickBot="1">
      <c r="A9" s="755"/>
      <c r="B9" s="756"/>
      <c r="C9" s="757"/>
      <c r="D9" s="771" t="s">
        <v>15</v>
      </c>
      <c r="E9" s="772"/>
      <c r="F9" s="773" t="s">
        <v>16</v>
      </c>
      <c r="G9" s="772"/>
      <c r="H9" s="2"/>
      <c r="I9" s="2"/>
      <c r="J9" s="766"/>
      <c r="K9" s="769"/>
    </row>
    <row r="10" spans="1:11" ht="27" thickBot="1">
      <c r="A10" s="758"/>
      <c r="B10" s="759"/>
      <c r="C10" s="760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67"/>
      <c r="K10" s="770"/>
    </row>
    <row r="11" spans="1:11" ht="15.75" thickBot="1">
      <c r="A11" s="774" t="s">
        <v>21</v>
      </c>
      <c r="B11" s="775"/>
      <c r="C11" s="775"/>
      <c r="D11" s="775"/>
      <c r="E11" s="775"/>
      <c r="F11" s="775"/>
      <c r="G11" s="775"/>
      <c r="H11" s="7"/>
      <c r="I11" s="7"/>
      <c r="J11" s="7"/>
      <c r="K11" s="8"/>
    </row>
    <row r="12" spans="1:11" ht="15.75" thickBot="1">
      <c r="A12" s="776" t="s">
        <v>22</v>
      </c>
      <c r="B12" s="777"/>
      <c r="C12" s="777"/>
      <c r="D12" s="777"/>
      <c r="E12" s="777"/>
      <c r="F12" s="777"/>
      <c r="G12" s="777"/>
      <c r="H12" s="9"/>
      <c r="I12" s="9"/>
      <c r="J12" s="9"/>
      <c r="K12" s="10"/>
    </row>
    <row r="13" spans="1:11" ht="24" customHeight="1" thickBot="1">
      <c r="A13" s="11">
        <v>1</v>
      </c>
      <c r="B13" s="778" t="s">
        <v>23</v>
      </c>
      <c r="C13" s="778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78" t="s">
        <v>35</v>
      </c>
      <c r="C17" s="778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78" t="s">
        <v>36</v>
      </c>
      <c r="C21" s="778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78" t="s">
        <v>38</v>
      </c>
      <c r="C25" s="778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78" t="s">
        <v>50</v>
      </c>
      <c r="C33" s="778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78" t="s">
        <v>57</v>
      </c>
      <c r="C36" s="778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78" t="s">
        <v>60</v>
      </c>
      <c r="C38" s="778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76" t="s">
        <v>64</v>
      </c>
      <c r="B42" s="777"/>
      <c r="C42" s="777"/>
      <c r="D42" s="777"/>
      <c r="E42" s="777"/>
      <c r="F42" s="777"/>
      <c r="G42" s="777"/>
      <c r="H42" s="9"/>
      <c r="I42" s="9"/>
      <c r="J42" s="9"/>
      <c r="K42" s="10"/>
    </row>
    <row r="43" spans="1:11" ht="29.25" customHeight="1" thickBot="1">
      <c r="A43" s="11">
        <v>1</v>
      </c>
      <c r="B43" s="778" t="s">
        <v>65</v>
      </c>
      <c r="C43" s="778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78" t="s">
        <v>76</v>
      </c>
      <c r="C49" s="778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78" t="s">
        <v>83</v>
      </c>
      <c r="C55" s="778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74" t="s">
        <v>87</v>
      </c>
      <c r="B59" s="775"/>
      <c r="C59" s="775"/>
      <c r="D59" s="775"/>
      <c r="E59" s="775"/>
      <c r="F59" s="775"/>
      <c r="G59" s="775"/>
      <c r="H59" s="64"/>
      <c r="I59" s="64"/>
      <c r="J59" s="64"/>
      <c r="K59" s="65"/>
    </row>
    <row r="60" spans="1:11" ht="15.75" thickBot="1">
      <c r="A60" s="776" t="s">
        <v>22</v>
      </c>
      <c r="B60" s="777"/>
      <c r="C60" s="777"/>
      <c r="D60" s="777"/>
      <c r="E60" s="777"/>
      <c r="F60" s="777"/>
      <c r="G60" s="777"/>
      <c r="H60" s="9"/>
      <c r="I60" s="9"/>
      <c r="J60" s="9"/>
      <c r="K60" s="10"/>
    </row>
    <row r="61" spans="1:11" ht="19.5" customHeight="1" thickBot="1">
      <c r="A61" s="11">
        <v>1</v>
      </c>
      <c r="B61" s="778" t="s">
        <v>88</v>
      </c>
      <c r="C61" s="778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76" t="s">
        <v>64</v>
      </c>
      <c r="B67" s="777"/>
      <c r="C67" s="777"/>
      <c r="D67" s="777"/>
      <c r="E67" s="777"/>
      <c r="F67" s="777"/>
      <c r="G67" s="777"/>
      <c r="H67" s="9"/>
      <c r="I67" s="9"/>
      <c r="J67" s="9"/>
      <c r="K67" s="10"/>
    </row>
    <row r="68" spans="1:11" ht="37.5" customHeight="1" thickBot="1">
      <c r="A68" s="15">
        <v>1</v>
      </c>
      <c r="B68" s="779" t="s">
        <v>98</v>
      </c>
      <c r="C68" s="780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79" t="s">
        <v>101</v>
      </c>
      <c r="C69" s="780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79" t="s">
        <v>102</v>
      </c>
      <c r="C70" s="780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74" t="s">
        <v>104</v>
      </c>
      <c r="B71" s="775"/>
      <c r="C71" s="775"/>
      <c r="D71" s="775"/>
      <c r="E71" s="775"/>
      <c r="F71" s="775"/>
      <c r="G71" s="781"/>
      <c r="H71" s="69"/>
      <c r="I71" s="69"/>
      <c r="J71" s="69"/>
      <c r="K71" s="69"/>
    </row>
    <row r="72" spans="1:11" ht="15.75" thickBot="1">
      <c r="A72" s="782" t="s">
        <v>22</v>
      </c>
      <c r="B72" s="783"/>
      <c r="C72" s="783"/>
      <c r="D72" s="783"/>
      <c r="E72" s="783"/>
      <c r="F72" s="783"/>
      <c r="G72" s="783"/>
      <c r="H72" s="783"/>
      <c r="I72" s="783"/>
      <c r="J72" s="783"/>
      <c r="K72" s="784"/>
    </row>
    <row r="73" spans="1:11" ht="15.75" thickBot="1">
      <c r="A73" s="11">
        <v>1</v>
      </c>
      <c r="B73" s="778" t="s">
        <v>105</v>
      </c>
      <c r="C73" s="778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4" sqref="A4:H4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40" t="s">
        <v>111</v>
      </c>
      <c r="B1" s="541"/>
      <c r="C1" s="541"/>
      <c r="D1" s="541"/>
      <c r="E1" s="541"/>
      <c r="F1" s="541"/>
      <c r="G1" s="541"/>
      <c r="H1" s="542"/>
    </row>
    <row r="2" spans="1:8" ht="15">
      <c r="A2" s="540" t="s">
        <v>230</v>
      </c>
      <c r="B2" s="541"/>
      <c r="C2" s="541"/>
      <c r="D2" s="541"/>
      <c r="E2" s="541"/>
      <c r="F2" s="541"/>
      <c r="G2" s="541"/>
      <c r="H2" s="542"/>
    </row>
    <row r="3" spans="1:8" ht="15">
      <c r="A3" s="540" t="s">
        <v>297</v>
      </c>
      <c r="B3" s="541"/>
      <c r="C3" s="541"/>
      <c r="D3" s="541"/>
      <c r="E3" s="541"/>
      <c r="F3" s="541"/>
      <c r="G3" s="541"/>
      <c r="H3" s="542"/>
    </row>
    <row r="4" spans="1:8" ht="15">
      <c r="A4" s="543" t="s">
        <v>0</v>
      </c>
      <c r="B4" s="544"/>
      <c r="C4" s="544"/>
      <c r="D4" s="544"/>
      <c r="E4" s="544"/>
      <c r="F4" s="544"/>
      <c r="G4" s="544"/>
      <c r="H4" s="545"/>
    </row>
    <row r="5" spans="1:8" ht="45">
      <c r="A5" s="124" t="s">
        <v>231</v>
      </c>
      <c r="B5" s="125" t="s">
        <v>281</v>
      </c>
      <c r="C5" s="125" t="s">
        <v>232</v>
      </c>
      <c r="D5" s="125" t="s">
        <v>233</v>
      </c>
      <c r="E5" s="125" t="s">
        <v>296</v>
      </c>
      <c r="F5" s="126" t="s">
        <v>234</v>
      </c>
      <c r="G5" s="125" t="s">
        <v>235</v>
      </c>
      <c r="H5" s="127" t="s">
        <v>236</v>
      </c>
    </row>
    <row r="6" spans="1:8" ht="15">
      <c r="A6" s="128" t="s">
        <v>237</v>
      </c>
      <c r="B6" s="129"/>
      <c r="C6" s="129"/>
      <c r="D6" s="129"/>
      <c r="E6" s="129"/>
      <c r="F6" s="129"/>
      <c r="G6" s="129"/>
      <c r="H6" s="130"/>
    </row>
    <row r="7" spans="1:8" ht="15">
      <c r="A7" s="131" t="s">
        <v>238</v>
      </c>
      <c r="B7" s="96"/>
      <c r="C7" s="96"/>
      <c r="D7" s="96"/>
      <c r="E7" s="96"/>
      <c r="F7" s="96"/>
      <c r="G7" s="96"/>
      <c r="H7" s="87"/>
    </row>
    <row r="8" spans="1:8" ht="15">
      <c r="A8" s="132" t="s">
        <v>239</v>
      </c>
      <c r="B8" s="96"/>
      <c r="C8" s="96"/>
      <c r="D8" s="96"/>
      <c r="E8" s="96"/>
      <c r="F8" s="96"/>
      <c r="G8" s="96"/>
      <c r="H8" s="87"/>
    </row>
    <row r="9" spans="1:8" ht="15">
      <c r="A9" s="132" t="s">
        <v>240</v>
      </c>
      <c r="B9" s="96"/>
      <c r="C9" s="96"/>
      <c r="D9" s="96"/>
      <c r="E9" s="96"/>
      <c r="F9" s="96"/>
      <c r="G9" s="96"/>
      <c r="H9" s="87"/>
    </row>
    <row r="10" spans="1:8" ht="15">
      <c r="A10" s="132" t="s">
        <v>241</v>
      </c>
      <c r="B10" s="96"/>
      <c r="C10" s="96"/>
      <c r="D10" s="96"/>
      <c r="E10" s="96"/>
      <c r="F10" s="96"/>
      <c r="G10" s="96"/>
      <c r="H10" s="87"/>
    </row>
    <row r="11" spans="1:8" ht="15">
      <c r="A11" s="133" t="s">
        <v>242</v>
      </c>
      <c r="B11" s="96"/>
      <c r="C11" s="96"/>
      <c r="D11" s="96"/>
      <c r="E11" s="96"/>
      <c r="F11" s="96"/>
      <c r="G11" s="96"/>
      <c r="H11" s="87"/>
    </row>
    <row r="12" spans="1:8" ht="15">
      <c r="A12" s="132" t="s">
        <v>243</v>
      </c>
      <c r="B12" s="96"/>
      <c r="C12" s="96"/>
      <c r="D12" s="96"/>
      <c r="E12" s="96"/>
      <c r="F12" s="96"/>
      <c r="G12" s="96"/>
      <c r="H12" s="87"/>
    </row>
    <row r="13" spans="1:8" ht="15">
      <c r="A13" s="132" t="s">
        <v>244</v>
      </c>
      <c r="B13" s="96"/>
      <c r="C13" s="96"/>
      <c r="D13" s="96"/>
      <c r="E13" s="96"/>
      <c r="F13" s="96"/>
      <c r="G13" s="96"/>
      <c r="H13" s="87"/>
    </row>
    <row r="14" spans="1:8" ht="15">
      <c r="A14" s="132" t="s">
        <v>245</v>
      </c>
      <c r="B14" s="96"/>
      <c r="C14" s="96"/>
      <c r="D14" s="96"/>
      <c r="E14" s="96"/>
      <c r="F14" s="96"/>
      <c r="G14" s="96"/>
      <c r="H14" s="87"/>
    </row>
    <row r="15" spans="1:11" ht="15">
      <c r="A15" s="133" t="s">
        <v>246</v>
      </c>
      <c r="B15" s="96">
        <v>74918987</v>
      </c>
      <c r="C15" s="96">
        <v>445287237</v>
      </c>
      <c r="D15" s="96">
        <f>173401853+145412675+161949474</f>
        <v>480764002</v>
      </c>
      <c r="E15" s="96">
        <v>0</v>
      </c>
      <c r="F15" s="96">
        <f>+B15+C15-D15+E15</f>
        <v>39442222</v>
      </c>
      <c r="G15" s="96">
        <v>0</v>
      </c>
      <c r="H15" s="87">
        <v>0</v>
      </c>
      <c r="J15" s="196"/>
      <c r="K15" s="166"/>
    </row>
    <row r="16" spans="1:8" ht="22.5">
      <c r="A16" s="134" t="s">
        <v>247</v>
      </c>
      <c r="B16" s="96"/>
      <c r="C16" s="96"/>
      <c r="D16" s="96"/>
      <c r="E16" s="96"/>
      <c r="F16" s="96"/>
      <c r="G16" s="96"/>
      <c r="H16" s="87"/>
    </row>
    <row r="17" spans="1:8" ht="22.5">
      <c r="A17" s="135" t="s">
        <v>248</v>
      </c>
      <c r="B17" s="96"/>
      <c r="C17" s="96"/>
      <c r="D17" s="96"/>
      <c r="E17" s="96"/>
      <c r="F17" s="96"/>
      <c r="G17" s="96"/>
      <c r="H17" s="87"/>
    </row>
    <row r="18" spans="1:8" ht="15">
      <c r="A18" s="136" t="s">
        <v>249</v>
      </c>
      <c r="B18" s="96"/>
      <c r="C18" s="96"/>
      <c r="D18" s="96"/>
      <c r="E18" s="96"/>
      <c r="F18" s="96"/>
      <c r="G18" s="96"/>
      <c r="H18" s="87"/>
    </row>
    <row r="19" spans="1:8" ht="15">
      <c r="A19" s="136" t="s">
        <v>250</v>
      </c>
      <c r="B19" s="96"/>
      <c r="C19" s="96"/>
      <c r="D19" s="96"/>
      <c r="E19" s="96"/>
      <c r="F19" s="96"/>
      <c r="G19" s="96"/>
      <c r="H19" s="87"/>
    </row>
    <row r="20" spans="1:8" ht="15">
      <c r="A20" s="136" t="s">
        <v>251</v>
      </c>
      <c r="B20" s="96"/>
      <c r="C20" s="96"/>
      <c r="D20" s="96"/>
      <c r="E20" s="96"/>
      <c r="F20" s="96"/>
      <c r="G20" s="96"/>
      <c r="H20" s="87"/>
    </row>
    <row r="21" spans="1:8" ht="22.5">
      <c r="A21" s="133" t="s">
        <v>252</v>
      </c>
      <c r="B21" s="96"/>
      <c r="C21" s="96"/>
      <c r="D21" s="96"/>
      <c r="E21" s="96"/>
      <c r="F21" s="96"/>
      <c r="G21" s="96"/>
      <c r="H21" s="87"/>
    </row>
    <row r="22" spans="1:8" ht="15">
      <c r="A22" s="136" t="s">
        <v>253</v>
      </c>
      <c r="B22" s="96"/>
      <c r="C22" s="96"/>
      <c r="D22" s="96"/>
      <c r="E22" s="96"/>
      <c r="F22" s="96"/>
      <c r="G22" s="96"/>
      <c r="H22" s="87"/>
    </row>
    <row r="23" spans="1:8" ht="15">
      <c r="A23" s="136" t="s">
        <v>254</v>
      </c>
      <c r="B23" s="96"/>
      <c r="C23" s="96"/>
      <c r="D23" s="96"/>
      <c r="E23" s="96"/>
      <c r="F23" s="96"/>
      <c r="G23" s="96"/>
      <c r="H23" s="87"/>
    </row>
    <row r="24" spans="1:8" ht="22.5">
      <c r="A24" s="137" t="s">
        <v>255</v>
      </c>
      <c r="B24" s="138"/>
      <c r="C24" s="138"/>
      <c r="D24" s="139"/>
      <c r="E24" s="138"/>
      <c r="F24" s="138"/>
      <c r="G24" s="139"/>
      <c r="H24" s="120"/>
    </row>
    <row r="25" spans="1:8" ht="15">
      <c r="A25" s="75"/>
      <c r="B25" s="140"/>
      <c r="C25" s="140"/>
      <c r="D25" s="75"/>
      <c r="E25" s="140"/>
      <c r="F25" s="140"/>
      <c r="G25" s="75"/>
      <c r="H25" s="75"/>
    </row>
    <row r="26" spans="1:8" ht="37.5" customHeight="1">
      <c r="A26" s="546" t="s">
        <v>256</v>
      </c>
      <c r="B26" s="547"/>
      <c r="C26" s="547"/>
      <c r="D26" s="546"/>
      <c r="E26" s="547"/>
      <c r="F26" s="547"/>
      <c r="G26" s="546"/>
      <c r="H26" s="546"/>
    </row>
    <row r="27" spans="1:8" ht="15">
      <c r="A27" s="141" t="s">
        <v>257</v>
      </c>
      <c r="B27" s="142"/>
      <c r="C27" s="142"/>
      <c r="D27" s="143"/>
      <c r="E27" s="142"/>
      <c r="F27" s="142"/>
      <c r="G27" s="143"/>
      <c r="H27" s="143"/>
    </row>
    <row r="28" spans="1:8" ht="15">
      <c r="A28" s="144"/>
      <c r="B28" s="145"/>
      <c r="C28" s="146"/>
      <c r="D28" s="147"/>
      <c r="E28" s="145"/>
      <c r="F28" s="148"/>
      <c r="G28" s="149"/>
      <c r="H28" s="143"/>
    </row>
    <row r="29" spans="1:8" ht="45">
      <c r="A29" s="150" t="s">
        <v>258</v>
      </c>
      <c r="B29" s="151" t="s">
        <v>259</v>
      </c>
      <c r="C29" s="152" t="s">
        <v>260</v>
      </c>
      <c r="D29" s="153" t="s">
        <v>261</v>
      </c>
      <c r="E29" s="152" t="s">
        <v>262</v>
      </c>
      <c r="F29" s="151" t="s">
        <v>263</v>
      </c>
      <c r="G29" s="154"/>
      <c r="H29" s="143"/>
    </row>
    <row r="30" spans="1:8" ht="22.5">
      <c r="A30" s="155" t="s">
        <v>264</v>
      </c>
      <c r="B30" s="156"/>
      <c r="C30" s="156"/>
      <c r="D30" s="157"/>
      <c r="E30" s="156"/>
      <c r="F30" s="156"/>
      <c r="G30" s="158"/>
      <c r="H30" s="143"/>
    </row>
    <row r="31" spans="1:8" ht="15">
      <c r="A31" s="159" t="s">
        <v>265</v>
      </c>
      <c r="B31" s="160"/>
      <c r="C31" s="160"/>
      <c r="D31" s="161"/>
      <c r="E31" s="160"/>
      <c r="F31" s="160"/>
      <c r="G31" s="158"/>
      <c r="H31" s="143"/>
    </row>
    <row r="32" spans="1:8" ht="15">
      <c r="A32" s="159" t="s">
        <v>266</v>
      </c>
      <c r="B32" s="160"/>
      <c r="C32" s="160"/>
      <c r="D32" s="161"/>
      <c r="E32" s="160"/>
      <c r="F32" s="160"/>
      <c r="G32" s="158"/>
      <c r="H32" s="143"/>
    </row>
    <row r="33" spans="1:8" ht="15">
      <c r="A33" s="162" t="s">
        <v>267</v>
      </c>
      <c r="B33" s="163"/>
      <c r="C33" s="163"/>
      <c r="D33" s="164"/>
      <c r="E33" s="163"/>
      <c r="F33" s="163"/>
      <c r="G33" s="158"/>
      <c r="H33" s="143"/>
    </row>
    <row r="34" spans="1:8" ht="15">
      <c r="A34" s="165"/>
      <c r="B34" s="146"/>
      <c r="C34" s="146"/>
      <c r="D34" s="158"/>
      <c r="E34" s="146"/>
      <c r="F34" s="146"/>
      <c r="G34" s="158"/>
      <c r="H34" s="143"/>
    </row>
    <row r="40" spans="2:7" ht="15">
      <c r="B40" s="76"/>
      <c r="C40" s="186"/>
      <c r="D40" s="166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4" sqref="A4:K4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48" t="s">
        <v>111</v>
      </c>
      <c r="B1" s="549"/>
      <c r="C1" s="549"/>
      <c r="D1" s="549"/>
      <c r="E1" s="549"/>
      <c r="F1" s="549"/>
      <c r="G1" s="549"/>
      <c r="H1" s="549"/>
      <c r="I1" s="549"/>
      <c r="J1" s="549"/>
      <c r="K1" s="550"/>
    </row>
    <row r="2" spans="1:11" ht="15">
      <c r="A2" s="548" t="s">
        <v>278</v>
      </c>
      <c r="B2" s="549"/>
      <c r="C2" s="549"/>
      <c r="D2" s="549"/>
      <c r="E2" s="549"/>
      <c r="F2" s="549"/>
      <c r="G2" s="549"/>
      <c r="H2" s="549"/>
      <c r="I2" s="549"/>
      <c r="J2" s="549"/>
      <c r="K2" s="550"/>
    </row>
    <row r="3" spans="1:11" ht="15" customHeight="1">
      <c r="A3" s="548"/>
      <c r="B3" s="549"/>
      <c r="C3" s="549"/>
      <c r="D3" s="549"/>
      <c r="E3" s="549"/>
      <c r="F3" s="549"/>
      <c r="G3" s="549"/>
      <c r="H3" s="549"/>
      <c r="I3" s="549"/>
      <c r="J3" s="549"/>
      <c r="K3" s="550"/>
    </row>
    <row r="4" spans="1:11" ht="15">
      <c r="A4" s="548" t="s">
        <v>0</v>
      </c>
      <c r="B4" s="549"/>
      <c r="C4" s="549"/>
      <c r="D4" s="549"/>
      <c r="E4" s="549"/>
      <c r="F4" s="549"/>
      <c r="G4" s="549"/>
      <c r="H4" s="549"/>
      <c r="I4" s="549"/>
      <c r="J4" s="549"/>
      <c r="K4" s="550"/>
    </row>
    <row r="5" spans="1:11" ht="78.75">
      <c r="A5" s="171" t="s">
        <v>277</v>
      </c>
      <c r="B5" s="170" t="s">
        <v>276</v>
      </c>
      <c r="C5" s="170" t="s">
        <v>275</v>
      </c>
      <c r="D5" s="170" t="s">
        <v>274</v>
      </c>
      <c r="E5" s="170" t="s">
        <v>273</v>
      </c>
      <c r="F5" s="170" t="s">
        <v>272</v>
      </c>
      <c r="G5" s="170" t="s">
        <v>271</v>
      </c>
      <c r="H5" s="170" t="s">
        <v>270</v>
      </c>
      <c r="I5" s="170" t="s">
        <v>283</v>
      </c>
      <c r="J5" s="170" t="s">
        <v>298</v>
      </c>
      <c r="K5" s="170" t="s">
        <v>299</v>
      </c>
    </row>
    <row r="6" spans="1:11" ht="168.75">
      <c r="A6" s="169" t="s">
        <v>269</v>
      </c>
      <c r="B6" s="168"/>
      <c r="C6" s="168"/>
      <c r="D6" s="168"/>
      <c r="E6" s="167">
        <v>0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</row>
    <row r="8" spans="1:6" ht="15">
      <c r="A8" t="s">
        <v>268</v>
      </c>
      <c r="B8" s="166"/>
      <c r="C8" s="166"/>
      <c r="E8" s="166"/>
      <c r="F8" s="166"/>
    </row>
    <row r="9" spans="2:6" ht="15">
      <c r="B9" s="166"/>
      <c r="C9" s="166"/>
      <c r="E9" s="166"/>
      <c r="F9" s="166"/>
    </row>
    <row r="10" spans="2:6" ht="15">
      <c r="B10" s="166"/>
      <c r="C10" s="166"/>
      <c r="E10" s="166"/>
      <c r="F10" s="166"/>
    </row>
    <row r="11" spans="2:6" ht="15">
      <c r="B11" s="166"/>
      <c r="C11" s="166"/>
      <c r="E11" s="166"/>
      <c r="F11" s="166"/>
    </row>
    <row r="12" spans="2:6" ht="15">
      <c r="B12" s="166"/>
      <c r="C12" s="166"/>
      <c r="E12" s="166"/>
      <c r="F12" s="166"/>
    </row>
    <row r="13" spans="2:6" ht="15">
      <c r="B13" s="166"/>
      <c r="C13" s="166"/>
      <c r="E13" s="166"/>
      <c r="F13" s="166"/>
    </row>
    <row r="14" spans="2:6" ht="15">
      <c r="B14" s="166"/>
      <c r="C14" s="166"/>
      <c r="E14" s="166"/>
      <c r="F14" s="166"/>
    </row>
    <row r="15" spans="2:6" ht="15">
      <c r="B15" s="166"/>
      <c r="C15" s="166"/>
      <c r="E15" s="166"/>
      <c r="F15" s="166"/>
    </row>
    <row r="16" spans="1:8" ht="15">
      <c r="A16" s="187"/>
      <c r="B16" s="166"/>
      <c r="C16" s="166"/>
      <c r="D16" s="76"/>
      <c r="E16" s="186"/>
      <c r="F16" s="166"/>
      <c r="G16" s="76"/>
      <c r="H16" s="76"/>
    </row>
    <row r="17" spans="2:9" ht="15">
      <c r="B17" s="166"/>
      <c r="C17" s="166"/>
      <c r="D17" s="76"/>
      <c r="E17" s="186"/>
      <c r="F17" s="186"/>
      <c r="G17" s="76"/>
      <c r="H17" s="76"/>
      <c r="I17" s="76"/>
    </row>
    <row r="18" spans="2:9" ht="15">
      <c r="B18" s="166"/>
      <c r="C18" s="166"/>
      <c r="D18" s="76"/>
      <c r="E18" s="186"/>
      <c r="F18" s="186"/>
      <c r="G18" s="76"/>
      <c r="H18" s="76"/>
      <c r="I18" s="76"/>
    </row>
    <row r="19" spans="2:6" ht="15">
      <c r="B19" s="166"/>
      <c r="C19" s="166"/>
      <c r="E19" s="166"/>
      <c r="F19" s="166"/>
    </row>
    <row r="20" spans="2:6" ht="15">
      <c r="B20" s="166"/>
      <c r="C20" s="166"/>
      <c r="E20" s="166"/>
      <c r="F20" s="166"/>
    </row>
    <row r="21" spans="2:6" ht="15">
      <c r="B21" s="166"/>
      <c r="C21" s="166"/>
      <c r="E21" s="166"/>
      <c r="F21" s="166"/>
    </row>
    <row r="22" spans="2:6" ht="15">
      <c r="B22" s="166"/>
      <c r="C22" s="166"/>
      <c r="E22" s="166"/>
      <c r="F22" s="166"/>
    </row>
    <row r="23" spans="5:6" ht="15">
      <c r="E23" s="166"/>
      <c r="F23" s="166"/>
    </row>
    <row r="24" spans="5:6" ht="15">
      <c r="E24" s="166"/>
      <c r="F24" s="166"/>
    </row>
    <row r="25" spans="2:6" ht="15">
      <c r="B25" s="166"/>
      <c r="C25" s="166"/>
      <c r="E25" s="166"/>
      <c r="F25" s="166"/>
    </row>
    <row r="26" spans="2:6" ht="15">
      <c r="B26" s="166"/>
      <c r="C26" s="166"/>
      <c r="E26" s="166"/>
      <c r="F26" s="166"/>
    </row>
    <row r="27" spans="2:6" ht="15">
      <c r="B27" s="166"/>
      <c r="C27" s="166"/>
      <c r="E27" s="166"/>
      <c r="F27" s="166"/>
    </row>
    <row r="28" spans="2:6" ht="15">
      <c r="B28" s="166"/>
      <c r="C28" s="166"/>
      <c r="E28" s="166"/>
      <c r="F28" s="166"/>
    </row>
    <row r="29" spans="2:6" ht="15">
      <c r="B29" s="166"/>
      <c r="C29" s="166"/>
      <c r="E29" s="166"/>
      <c r="F29" s="166"/>
    </row>
    <row r="30" spans="2:6" ht="15">
      <c r="B30" s="166"/>
      <c r="C30" s="166"/>
      <c r="E30" s="166"/>
      <c r="F30" s="166"/>
    </row>
    <row r="31" spans="2:6" ht="15">
      <c r="B31" s="166"/>
      <c r="C31" s="166"/>
      <c r="E31" s="166"/>
      <c r="F31" s="166"/>
    </row>
    <row r="32" spans="2:6" ht="15">
      <c r="B32" s="166"/>
      <c r="C32" s="166"/>
      <c r="E32" s="166"/>
      <c r="F32" s="166"/>
    </row>
    <row r="33" spans="2:6" ht="15">
      <c r="B33" s="166"/>
      <c r="C33" s="166"/>
      <c r="E33" s="166"/>
      <c r="F33" s="166"/>
    </row>
    <row r="34" spans="2:6" ht="15">
      <c r="B34" s="166"/>
      <c r="C34" s="166"/>
      <c r="E34" s="166"/>
      <c r="F34" s="166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SheetLayoutView="100" workbookViewId="0" topLeftCell="A4">
      <selection activeCell="H31" sqref="H31"/>
    </sheetView>
  </sheetViews>
  <sheetFormatPr defaultColWidth="11.421875" defaultRowHeight="15"/>
  <cols>
    <col min="2" max="2" width="69.7109375" style="0" bestFit="1" customWidth="1"/>
    <col min="3" max="3" width="13.7109375" style="393" customWidth="1"/>
    <col min="4" max="4" width="15.7109375" style="393" customWidth="1"/>
    <col min="5" max="5" width="13.421875" style="393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51" t="s">
        <v>2</v>
      </c>
      <c r="B1" s="552"/>
      <c r="C1" s="552"/>
      <c r="D1" s="552"/>
      <c r="E1" s="553"/>
    </row>
    <row r="2" spans="1:5" ht="15">
      <c r="A2" s="554" t="s">
        <v>300</v>
      </c>
      <c r="B2" s="555"/>
      <c r="C2" s="555"/>
      <c r="D2" s="555"/>
      <c r="E2" s="556"/>
    </row>
    <row r="3" spans="1:5" ht="15">
      <c r="A3" s="554" t="s">
        <v>301</v>
      </c>
      <c r="B3" s="555"/>
      <c r="C3" s="555"/>
      <c r="D3" s="555"/>
      <c r="E3" s="556"/>
    </row>
    <row r="4" spans="1:5" ht="15">
      <c r="A4" s="557" t="s">
        <v>0</v>
      </c>
      <c r="B4" s="558"/>
      <c r="C4" s="558"/>
      <c r="D4" s="558"/>
      <c r="E4" s="559"/>
    </row>
    <row r="5" spans="1:5" ht="8.25" customHeight="1">
      <c r="A5" s="343"/>
      <c r="B5" s="343"/>
      <c r="C5" s="344"/>
      <c r="D5" s="344"/>
      <c r="E5" s="344"/>
    </row>
    <row r="6" spans="1:5" ht="15">
      <c r="A6" s="551" t="s">
        <v>1</v>
      </c>
      <c r="B6" s="553"/>
      <c r="C6" s="345" t="s">
        <v>302</v>
      </c>
      <c r="D6" s="560" t="s">
        <v>303</v>
      </c>
      <c r="E6" s="345" t="s">
        <v>304</v>
      </c>
    </row>
    <row r="7" spans="1:5" ht="15">
      <c r="A7" s="557"/>
      <c r="B7" s="559"/>
      <c r="C7" s="346" t="s">
        <v>305</v>
      </c>
      <c r="D7" s="561"/>
      <c r="E7" s="346" t="s">
        <v>306</v>
      </c>
    </row>
    <row r="8" spans="1:5" ht="15">
      <c r="A8" s="347"/>
      <c r="B8" s="348"/>
      <c r="C8" s="349"/>
      <c r="D8" s="349"/>
      <c r="E8" s="349"/>
    </row>
    <row r="9" spans="1:7" ht="15">
      <c r="A9" s="350"/>
      <c r="B9" s="351" t="s">
        <v>307</v>
      </c>
      <c r="C9" s="352">
        <f>SUM(C10:C12)</f>
        <v>451892889.9</v>
      </c>
      <c r="D9" s="352">
        <f>SUM(D10:D12)</f>
        <v>322314126.39</v>
      </c>
      <c r="E9" s="352">
        <f>SUM(E10:E12)</f>
        <v>322314126.39</v>
      </c>
      <c r="F9" s="353"/>
      <c r="G9" s="354"/>
    </row>
    <row r="10" spans="1:6" ht="15">
      <c r="A10" s="350"/>
      <c r="B10" s="355" t="s">
        <v>308</v>
      </c>
      <c r="C10" s="356">
        <f>224102298.45+224102298.45</f>
        <v>448204596.9</v>
      </c>
      <c r="D10" s="356">
        <v>319225833.39</v>
      </c>
      <c r="E10" s="356">
        <v>319225833.39</v>
      </c>
      <c r="F10" s="354"/>
    </row>
    <row r="11" spans="1:5" ht="15">
      <c r="A11" s="350"/>
      <c r="B11" s="355" t="s">
        <v>309</v>
      </c>
      <c r="C11" s="356">
        <f>2400000+1288293</f>
        <v>3688293</v>
      </c>
      <c r="D11" s="356">
        <v>3088293</v>
      </c>
      <c r="E11" s="356">
        <v>3088293</v>
      </c>
    </row>
    <row r="12" spans="1:5" ht="15">
      <c r="A12" s="350"/>
      <c r="B12" s="355" t="s">
        <v>310</v>
      </c>
      <c r="C12" s="356">
        <v>0</v>
      </c>
      <c r="D12" s="356">
        <v>0</v>
      </c>
      <c r="E12" s="356">
        <v>0</v>
      </c>
    </row>
    <row r="13" spans="1:5" ht="15">
      <c r="A13" s="350"/>
      <c r="B13" s="357"/>
      <c r="C13" s="356"/>
      <c r="D13" s="356"/>
      <c r="E13" s="356"/>
    </row>
    <row r="14" spans="1:7" ht="15">
      <c r="A14" s="350"/>
      <c r="B14" s="351" t="s">
        <v>311</v>
      </c>
      <c r="C14" s="352">
        <f>SUM(C15:C16)</f>
        <v>451892889.9</v>
      </c>
      <c r="D14" s="352">
        <f>SUM(D15:D16)</f>
        <v>275398046.46</v>
      </c>
      <c r="E14" s="352">
        <f>SUM(E15:E16)</f>
        <v>266579761.71</v>
      </c>
      <c r="F14" s="166"/>
      <c r="G14" s="358"/>
    </row>
    <row r="15" spans="1:8" ht="15">
      <c r="A15" s="350"/>
      <c r="B15" s="355" t="s">
        <v>312</v>
      </c>
      <c r="C15" s="359">
        <v>448204596.9</v>
      </c>
      <c r="D15" s="356">
        <v>274109753.46</v>
      </c>
      <c r="E15" s="360">
        <v>266579761.71</v>
      </c>
      <c r="F15" s="166"/>
      <c r="G15" s="166"/>
      <c r="H15" s="166"/>
    </row>
    <row r="16" spans="1:5" ht="15">
      <c r="A16" s="350"/>
      <c r="B16" s="355" t="s">
        <v>313</v>
      </c>
      <c r="C16" s="356">
        <f>+C11</f>
        <v>3688293</v>
      </c>
      <c r="D16" s="356">
        <v>1288293</v>
      </c>
      <c r="E16" s="356">
        <v>0</v>
      </c>
    </row>
    <row r="17" spans="1:5" ht="15">
      <c r="A17" s="350"/>
      <c r="B17" s="357"/>
      <c r="C17" s="356"/>
      <c r="D17" s="356"/>
      <c r="E17" s="356"/>
    </row>
    <row r="18" spans="1:5" ht="15">
      <c r="A18" s="350"/>
      <c r="B18" s="361" t="s">
        <v>314</v>
      </c>
      <c r="C18" s="562"/>
      <c r="D18" s="362">
        <v>0</v>
      </c>
      <c r="E18" s="356">
        <v>0</v>
      </c>
    </row>
    <row r="19" spans="1:8" ht="15">
      <c r="A19" s="350"/>
      <c r="B19" s="363" t="s">
        <v>315</v>
      </c>
      <c r="C19" s="562"/>
      <c r="D19" s="362"/>
      <c r="E19" s="356"/>
      <c r="G19" s="353"/>
      <c r="H19" s="353"/>
    </row>
    <row r="20" spans="1:8" ht="15">
      <c r="A20" s="563"/>
      <c r="B20" s="363" t="s">
        <v>316</v>
      </c>
      <c r="C20" s="364"/>
      <c r="D20" s="564"/>
      <c r="E20" s="565"/>
      <c r="G20" s="353"/>
      <c r="H20" s="353"/>
    </row>
    <row r="21" spans="1:8" ht="15">
      <c r="A21" s="563"/>
      <c r="B21" s="355" t="s">
        <v>317</v>
      </c>
      <c r="C21" s="356"/>
      <c r="D21" s="565"/>
      <c r="E21" s="565"/>
      <c r="G21" s="353"/>
      <c r="H21" s="353"/>
    </row>
    <row r="22" spans="1:8" ht="15">
      <c r="A22" s="350"/>
      <c r="B22" s="357"/>
      <c r="C22" s="356"/>
      <c r="D22" s="356"/>
      <c r="E22" s="356"/>
      <c r="G22" s="353"/>
      <c r="H22" s="353"/>
    </row>
    <row r="23" spans="1:5" ht="15">
      <c r="A23" s="563"/>
      <c r="B23" s="365" t="s">
        <v>318</v>
      </c>
      <c r="C23" s="356">
        <f>+C9-C14+C18</f>
        <v>0</v>
      </c>
      <c r="D23" s="366">
        <f>+D9-D14+D18</f>
        <v>46916079.93000001</v>
      </c>
      <c r="E23" s="366">
        <f>+E9-E14+E18</f>
        <v>55734364.67999998</v>
      </c>
    </row>
    <row r="24" spans="1:5" ht="15">
      <c r="A24" s="563"/>
      <c r="B24" s="351" t="s">
        <v>319</v>
      </c>
      <c r="C24" s="356">
        <f>+C23-C12</f>
        <v>0</v>
      </c>
      <c r="D24" s="366">
        <f>+D23-D12</f>
        <v>46916079.93000001</v>
      </c>
      <c r="E24" s="366">
        <f>+E23-E12</f>
        <v>55734364.67999998</v>
      </c>
    </row>
    <row r="25" spans="1:5" ht="15">
      <c r="A25" s="563"/>
      <c r="B25" s="357"/>
      <c r="C25" s="356"/>
      <c r="D25" s="366"/>
      <c r="E25" s="366"/>
    </row>
    <row r="26" spans="1:5" ht="15">
      <c r="A26" s="563"/>
      <c r="B26" s="351" t="s">
        <v>320</v>
      </c>
      <c r="C26" s="565">
        <f>+C24-C18</f>
        <v>0</v>
      </c>
      <c r="D26" s="566">
        <f>+D24-D18</f>
        <v>46916079.93000001</v>
      </c>
      <c r="E26" s="566">
        <f>+E24-E18</f>
        <v>55734364.67999998</v>
      </c>
    </row>
    <row r="27" spans="1:5" ht="15">
      <c r="A27" s="563"/>
      <c r="B27" s="351" t="s">
        <v>321</v>
      </c>
      <c r="C27" s="565"/>
      <c r="D27" s="566"/>
      <c r="E27" s="566"/>
    </row>
    <row r="28" spans="1:5" ht="15">
      <c r="A28" s="350"/>
      <c r="B28" s="351"/>
      <c r="C28" s="367"/>
      <c r="D28" s="367"/>
      <c r="E28" s="367"/>
    </row>
    <row r="29" spans="1:5" ht="15">
      <c r="A29" s="368"/>
      <c r="B29" s="369"/>
      <c r="C29" s="370"/>
      <c r="D29" s="370"/>
      <c r="E29" s="370"/>
    </row>
    <row r="30" spans="1:5" ht="9" customHeight="1">
      <c r="A30" s="371"/>
      <c r="B30" s="372"/>
      <c r="C30" s="373"/>
      <c r="D30" s="373"/>
      <c r="E30" s="373"/>
    </row>
    <row r="31" spans="1:5" s="76" customFormat="1" ht="15">
      <c r="A31" s="567" t="s">
        <v>322</v>
      </c>
      <c r="B31" s="568"/>
      <c r="C31" s="374" t="s">
        <v>3</v>
      </c>
      <c r="D31" s="374" t="s">
        <v>303</v>
      </c>
      <c r="E31" s="375" t="s">
        <v>306</v>
      </c>
    </row>
    <row r="32" spans="1:5" ht="15">
      <c r="A32" s="563"/>
      <c r="B32" s="351" t="s">
        <v>323</v>
      </c>
      <c r="C32" s="376">
        <f>SUM(C33:C34)</f>
        <v>0</v>
      </c>
      <c r="D32" s="376">
        <v>0</v>
      </c>
      <c r="E32" s="376">
        <v>0</v>
      </c>
    </row>
    <row r="33" spans="1:5" ht="15">
      <c r="A33" s="563"/>
      <c r="B33" s="355" t="s">
        <v>324</v>
      </c>
      <c r="C33" s="367"/>
      <c r="D33" s="367"/>
      <c r="E33" s="367"/>
    </row>
    <row r="34" spans="1:5" ht="15">
      <c r="A34" s="563"/>
      <c r="B34" s="355" t="s">
        <v>325</v>
      </c>
      <c r="C34" s="367"/>
      <c r="D34" s="367"/>
      <c r="E34" s="367"/>
    </row>
    <row r="35" spans="1:5" ht="15">
      <c r="A35" s="350"/>
      <c r="B35" s="357"/>
      <c r="C35" s="367"/>
      <c r="D35" s="367"/>
      <c r="E35" s="367"/>
    </row>
    <row r="36" spans="1:5" ht="15">
      <c r="A36" s="350"/>
      <c r="B36" s="351" t="s">
        <v>326</v>
      </c>
      <c r="C36" s="376">
        <f>+C26+C32</f>
        <v>0</v>
      </c>
      <c r="D36" s="377">
        <f>+D26+D32</f>
        <v>46916079.93000001</v>
      </c>
      <c r="E36" s="377">
        <f>+E26+E32</f>
        <v>55734364.67999998</v>
      </c>
    </row>
    <row r="37" spans="1:5" ht="15">
      <c r="A37" s="350"/>
      <c r="B37" s="351"/>
      <c r="C37" s="367"/>
      <c r="D37" s="367"/>
      <c r="E37" s="367"/>
    </row>
    <row r="38" spans="1:5" ht="9.75" customHeight="1">
      <c r="A38" s="371"/>
      <c r="B38" s="372"/>
      <c r="C38" s="373"/>
      <c r="D38" s="373"/>
      <c r="E38" s="373"/>
    </row>
    <row r="39" spans="1:5" s="76" customFormat="1" ht="15">
      <c r="A39" s="567" t="s">
        <v>322</v>
      </c>
      <c r="B39" s="568"/>
      <c r="C39" s="374" t="s">
        <v>3</v>
      </c>
      <c r="D39" s="374" t="s">
        <v>303</v>
      </c>
      <c r="E39" s="375" t="s">
        <v>306</v>
      </c>
    </row>
    <row r="40" spans="1:5" ht="15">
      <c r="A40" s="350"/>
      <c r="B40" s="351" t="s">
        <v>327</v>
      </c>
      <c r="C40" s="376">
        <f>SUM(C41:C42)</f>
        <v>0</v>
      </c>
      <c r="D40" s="376">
        <f>SUM(D41:D42)</f>
        <v>0</v>
      </c>
      <c r="E40" s="376">
        <f>SUM(E41:E42)</f>
        <v>0</v>
      </c>
    </row>
    <row r="41" spans="1:5" ht="15">
      <c r="A41" s="563"/>
      <c r="B41" s="355" t="s">
        <v>328</v>
      </c>
      <c r="C41" s="367"/>
      <c r="D41" s="569"/>
      <c r="E41" s="569"/>
    </row>
    <row r="42" spans="1:5" ht="15">
      <c r="A42" s="563"/>
      <c r="B42" s="355" t="s">
        <v>329</v>
      </c>
      <c r="C42" s="367"/>
      <c r="D42" s="569"/>
      <c r="E42" s="569"/>
    </row>
    <row r="43" spans="1:5" ht="15">
      <c r="A43" s="563"/>
      <c r="B43" s="355" t="s">
        <v>330</v>
      </c>
      <c r="C43" s="367"/>
      <c r="D43" s="569"/>
      <c r="E43" s="569"/>
    </row>
    <row r="44" spans="1:5" ht="15">
      <c r="A44" s="563"/>
      <c r="B44" s="351" t="s">
        <v>331</v>
      </c>
      <c r="C44" s="376">
        <f>SUM(C45:C46)</f>
        <v>0</v>
      </c>
      <c r="D44" s="376">
        <f>SUM(D45:D46)</f>
        <v>0</v>
      </c>
      <c r="E44" s="376">
        <f>SUM(E45:E46)</f>
        <v>0</v>
      </c>
    </row>
    <row r="45" spans="1:5" ht="15">
      <c r="A45" s="563"/>
      <c r="B45" s="355" t="s">
        <v>332</v>
      </c>
      <c r="C45" s="367"/>
      <c r="D45" s="367"/>
      <c r="E45" s="367"/>
    </row>
    <row r="46" spans="1:5" ht="15">
      <c r="A46" s="563"/>
      <c r="B46" s="355" t="s">
        <v>333</v>
      </c>
      <c r="C46" s="367"/>
      <c r="D46" s="367"/>
      <c r="E46" s="367"/>
    </row>
    <row r="47" spans="1:5" ht="15">
      <c r="A47" s="350"/>
      <c r="B47" s="357"/>
      <c r="C47" s="367"/>
      <c r="D47" s="367"/>
      <c r="E47" s="367"/>
    </row>
    <row r="48" spans="1:5" ht="15" customHeight="1">
      <c r="A48" s="350"/>
      <c r="B48" s="365" t="s">
        <v>334</v>
      </c>
      <c r="C48" s="376">
        <f>+C40-C44</f>
        <v>0</v>
      </c>
      <c r="D48" s="376">
        <f>+D40+D44</f>
        <v>0</v>
      </c>
      <c r="E48" s="376">
        <f>+E40+E44</f>
        <v>0</v>
      </c>
    </row>
    <row r="49" spans="1:5" ht="9.75" customHeight="1">
      <c r="A49" s="371"/>
      <c r="B49" s="372"/>
      <c r="C49" s="373"/>
      <c r="D49" s="373"/>
      <c r="E49" s="373"/>
    </row>
    <row r="50" spans="1:5" s="76" customFormat="1" ht="15">
      <c r="A50" s="567" t="s">
        <v>322</v>
      </c>
      <c r="B50" s="568"/>
      <c r="C50" s="374" t="s">
        <v>3</v>
      </c>
      <c r="D50" s="374" t="s">
        <v>303</v>
      </c>
      <c r="E50" s="375" t="s">
        <v>306</v>
      </c>
    </row>
    <row r="51" spans="1:5" ht="15">
      <c r="A51" s="563"/>
      <c r="B51" s="570" t="s">
        <v>308</v>
      </c>
      <c r="C51" s="571">
        <f>+C10</f>
        <v>448204596.9</v>
      </c>
      <c r="D51" s="571">
        <f>+D10</f>
        <v>319225833.39</v>
      </c>
      <c r="E51" s="571">
        <f>+E10</f>
        <v>319225833.39</v>
      </c>
    </row>
    <row r="52" spans="1:5" ht="15">
      <c r="A52" s="563"/>
      <c r="B52" s="570"/>
      <c r="C52" s="572"/>
      <c r="D52" s="572"/>
      <c r="E52" s="572"/>
    </row>
    <row r="53" spans="1:5" ht="22.5">
      <c r="A53" s="563"/>
      <c r="B53" s="378" t="s">
        <v>335</v>
      </c>
      <c r="C53" s="367">
        <f>+C54+C55</f>
        <v>0</v>
      </c>
      <c r="D53" s="367">
        <v>0</v>
      </c>
      <c r="E53" s="367">
        <v>0</v>
      </c>
    </row>
    <row r="54" spans="1:5" ht="15">
      <c r="A54" s="563"/>
      <c r="B54" s="379" t="s">
        <v>336</v>
      </c>
      <c r="C54" s="367">
        <v>0</v>
      </c>
      <c r="D54" s="367">
        <v>0</v>
      </c>
      <c r="E54" s="367">
        <v>0</v>
      </c>
    </row>
    <row r="55" spans="1:5" ht="15">
      <c r="A55" s="563"/>
      <c r="B55" s="379" t="s">
        <v>332</v>
      </c>
      <c r="C55" s="367">
        <v>0</v>
      </c>
      <c r="D55" s="367">
        <v>0</v>
      </c>
      <c r="E55" s="367">
        <v>0</v>
      </c>
    </row>
    <row r="56" spans="1:5" ht="15">
      <c r="A56" s="563"/>
      <c r="B56" s="380"/>
      <c r="C56" s="367"/>
      <c r="D56" s="367"/>
      <c r="E56" s="367"/>
    </row>
    <row r="57" spans="1:5" ht="15">
      <c r="A57" s="350"/>
      <c r="B57" s="381" t="s">
        <v>312</v>
      </c>
      <c r="C57" s="367">
        <f>+C15</f>
        <v>448204596.9</v>
      </c>
      <c r="D57" s="367">
        <f>+D15</f>
        <v>274109753.46</v>
      </c>
      <c r="E57" s="367">
        <f>+E15</f>
        <v>266579761.71</v>
      </c>
    </row>
    <row r="58" spans="1:5" ht="15">
      <c r="A58" s="350"/>
      <c r="B58" s="382"/>
      <c r="C58" s="367"/>
      <c r="D58" s="367"/>
      <c r="E58" s="367"/>
    </row>
    <row r="59" spans="1:5" ht="15">
      <c r="A59" s="350"/>
      <c r="B59" s="381" t="s">
        <v>315</v>
      </c>
      <c r="C59" s="383"/>
      <c r="D59" s="367">
        <v>0</v>
      </c>
      <c r="E59" s="367">
        <v>0</v>
      </c>
    </row>
    <row r="60" spans="1:5" ht="15">
      <c r="A60" s="350"/>
      <c r="B60" s="382"/>
      <c r="C60" s="367"/>
      <c r="D60" s="367"/>
      <c r="E60" s="367"/>
    </row>
    <row r="61" spans="1:5" ht="15">
      <c r="A61" s="563"/>
      <c r="B61" s="384" t="s">
        <v>337</v>
      </c>
      <c r="C61" s="367">
        <f>+C51+C53-C57-+C59</f>
        <v>0</v>
      </c>
      <c r="D61" s="385">
        <f>+D51+D53-D57-+D59</f>
        <v>45116079.93000001</v>
      </c>
      <c r="E61" s="385">
        <f>+E51+E53-E57-+E59</f>
        <v>52646071.67999998</v>
      </c>
    </row>
    <row r="62" spans="1:5" ht="15">
      <c r="A62" s="563"/>
      <c r="B62" s="384" t="s">
        <v>338</v>
      </c>
      <c r="C62" s="367">
        <f>+C51-C57</f>
        <v>0</v>
      </c>
      <c r="D62" s="385">
        <f>+D51-D57</f>
        <v>45116079.93000001</v>
      </c>
      <c r="E62" s="385">
        <f>+E51-E57</f>
        <v>52646071.67999998</v>
      </c>
    </row>
    <row r="63" spans="1:5" ht="15">
      <c r="A63" s="563"/>
      <c r="B63" s="384" t="s">
        <v>339</v>
      </c>
      <c r="C63" s="356"/>
      <c r="D63" s="356"/>
      <c r="E63" s="356"/>
    </row>
    <row r="64" spans="1:5" ht="10.5" customHeight="1">
      <c r="A64" s="371"/>
      <c r="B64" s="372"/>
      <c r="C64" s="373"/>
      <c r="D64" s="373"/>
      <c r="E64" s="373"/>
    </row>
    <row r="65" spans="1:5" s="76" customFormat="1" ht="15">
      <c r="A65" s="567" t="s">
        <v>322</v>
      </c>
      <c r="B65" s="568"/>
      <c r="C65" s="374" t="s">
        <v>3</v>
      </c>
      <c r="D65" s="374" t="s">
        <v>303</v>
      </c>
      <c r="E65" s="375" t="s">
        <v>306</v>
      </c>
    </row>
    <row r="66" spans="1:5" ht="15">
      <c r="A66" s="563"/>
      <c r="B66" s="386" t="s">
        <v>309</v>
      </c>
      <c r="C66" s="367">
        <f>+C11</f>
        <v>3688293</v>
      </c>
      <c r="D66" s="367">
        <f>+D11</f>
        <v>3088293</v>
      </c>
      <c r="E66" s="367">
        <f>+E11</f>
        <v>3088293</v>
      </c>
    </row>
    <row r="67" spans="1:5" ht="15">
      <c r="A67" s="563"/>
      <c r="B67" s="386"/>
      <c r="C67" s="367"/>
      <c r="D67" s="367"/>
      <c r="E67" s="367"/>
    </row>
    <row r="68" spans="1:5" ht="15">
      <c r="A68" s="563"/>
      <c r="B68" s="387" t="s">
        <v>340</v>
      </c>
      <c r="C68" s="367">
        <f>+C70+C72</f>
        <v>0</v>
      </c>
      <c r="D68" s="367">
        <f>+D70+D72</f>
        <v>0</v>
      </c>
      <c r="E68" s="367">
        <f>+E70+E72</f>
        <v>0</v>
      </c>
    </row>
    <row r="69" spans="1:5" ht="15">
      <c r="A69" s="563"/>
      <c r="B69" s="387" t="s">
        <v>341</v>
      </c>
      <c r="C69" s="367"/>
      <c r="D69" s="367"/>
      <c r="E69" s="367"/>
    </row>
    <row r="70" spans="1:5" ht="15">
      <c r="A70" s="563"/>
      <c r="B70" s="379" t="s">
        <v>342</v>
      </c>
      <c r="C70" s="367">
        <v>0</v>
      </c>
      <c r="D70" s="367">
        <v>0</v>
      </c>
      <c r="E70" s="367">
        <v>0</v>
      </c>
    </row>
    <row r="71" spans="1:5" ht="15">
      <c r="A71" s="563"/>
      <c r="B71" s="379" t="s">
        <v>330</v>
      </c>
      <c r="C71" s="367"/>
      <c r="D71" s="367"/>
      <c r="E71" s="367"/>
    </row>
    <row r="72" spans="1:5" ht="15">
      <c r="A72" s="563"/>
      <c r="B72" s="379" t="s">
        <v>333</v>
      </c>
      <c r="C72" s="367">
        <v>0</v>
      </c>
      <c r="D72" s="367">
        <v>0</v>
      </c>
      <c r="E72" s="367">
        <v>0</v>
      </c>
    </row>
    <row r="73" spans="1:5" ht="15">
      <c r="A73" s="563"/>
      <c r="B73" s="380"/>
      <c r="C73" s="367"/>
      <c r="D73" s="367"/>
      <c r="E73" s="367"/>
    </row>
    <row r="74" spans="1:5" ht="15">
      <c r="A74" s="350"/>
      <c r="B74" s="381" t="s">
        <v>313</v>
      </c>
      <c r="C74" s="367">
        <f>+C16</f>
        <v>3688293</v>
      </c>
      <c r="D74" s="367">
        <f>+D16</f>
        <v>1288293</v>
      </c>
      <c r="E74" s="367">
        <f>+E16</f>
        <v>0</v>
      </c>
    </row>
    <row r="75" spans="1:5" ht="15">
      <c r="A75" s="350"/>
      <c r="B75" s="382"/>
      <c r="C75" s="367"/>
      <c r="D75" s="367"/>
      <c r="E75" s="367"/>
    </row>
    <row r="76" spans="1:5" ht="15">
      <c r="A76" s="350"/>
      <c r="B76" s="381" t="s">
        <v>343</v>
      </c>
      <c r="C76" s="383"/>
      <c r="D76" s="367">
        <v>0</v>
      </c>
      <c r="E76" s="367">
        <v>0</v>
      </c>
    </row>
    <row r="77" spans="1:5" ht="15">
      <c r="A77" s="350"/>
      <c r="B77" s="382"/>
      <c r="C77" s="367"/>
      <c r="D77" s="367"/>
      <c r="E77" s="367"/>
    </row>
    <row r="78" spans="1:5" ht="15">
      <c r="A78" s="563"/>
      <c r="B78" s="384" t="s">
        <v>344</v>
      </c>
      <c r="C78" s="367">
        <f>+C66+C68-C74+C76</f>
        <v>0</v>
      </c>
      <c r="D78" s="367">
        <f>+D66+D68-D74+D76</f>
        <v>1800000</v>
      </c>
      <c r="E78" s="367">
        <f>+E66+E68-E74+E76</f>
        <v>3088293</v>
      </c>
    </row>
    <row r="79" spans="1:5" ht="15">
      <c r="A79" s="563"/>
      <c r="B79" s="384" t="s">
        <v>345</v>
      </c>
      <c r="C79" s="367">
        <f>+C78-C68</f>
        <v>0</v>
      </c>
      <c r="D79" s="367">
        <f>+D78-D68</f>
        <v>1800000</v>
      </c>
      <c r="E79" s="367">
        <f>+E78-E68</f>
        <v>3088293</v>
      </c>
    </row>
    <row r="80" spans="1:5" ht="15">
      <c r="A80" s="563"/>
      <c r="B80" s="384" t="s">
        <v>346</v>
      </c>
      <c r="C80" s="367"/>
      <c r="D80" s="367"/>
      <c r="E80" s="367"/>
    </row>
    <row r="81" spans="1:5" ht="15">
      <c r="A81" s="573"/>
      <c r="B81" s="388"/>
      <c r="C81" s="389"/>
      <c r="D81" s="389"/>
      <c r="E81" s="389"/>
    </row>
    <row r="82" spans="1:5" ht="15">
      <c r="A82" s="390"/>
      <c r="B82" s="391"/>
      <c r="C82" s="392"/>
      <c r="D82" s="392"/>
      <c r="E82" s="392"/>
    </row>
    <row r="83" spans="1:5" ht="15">
      <c r="A83" s="390"/>
      <c r="B83" s="391"/>
      <c r="C83" s="392"/>
      <c r="D83" s="392"/>
      <c r="E83" s="392"/>
    </row>
    <row r="87" ht="15"/>
    <row r="88" ht="15"/>
    <row r="89" ht="15"/>
  </sheetData>
  <sheetProtection/>
  <mergeCells count="34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C18:C19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="160" zoomScaleSheetLayoutView="160" zoomScalePageLayoutView="0" workbookViewId="0" topLeftCell="A34">
      <selection activeCell="H31" sqref="H31:H32"/>
    </sheetView>
  </sheetViews>
  <sheetFormatPr defaultColWidth="11.421875" defaultRowHeight="15"/>
  <cols>
    <col min="3" max="3" width="27.140625" style="0" bestFit="1" customWidth="1"/>
    <col min="4" max="4" width="12.140625" style="419" customWidth="1"/>
    <col min="5" max="5" width="11.7109375" style="419" customWidth="1"/>
    <col min="6" max="6" width="12.00390625" style="419" customWidth="1"/>
    <col min="7" max="7" width="13.8515625" style="419" bestFit="1" customWidth="1"/>
    <col min="8" max="8" width="11.00390625" style="419" customWidth="1"/>
    <col min="9" max="9" width="10.8515625" style="419" customWidth="1"/>
    <col min="10" max="10" width="15.140625" style="0" bestFit="1" customWidth="1"/>
    <col min="11" max="11" width="16.28125" style="0" bestFit="1" customWidth="1"/>
  </cols>
  <sheetData>
    <row r="1" spans="1:9" ht="15">
      <c r="A1" s="574" t="str">
        <f>+'[1]FORMATO4'!A1:E1</f>
        <v>COLEGIO DE ESTUDIOS CIENTÍFICOS Y TECNOLÓGICOS DEL ESTADO DE TLAXCALA</v>
      </c>
      <c r="B1" s="575"/>
      <c r="C1" s="575"/>
      <c r="D1" s="575"/>
      <c r="E1" s="575"/>
      <c r="F1" s="575"/>
      <c r="G1" s="575"/>
      <c r="H1" s="575"/>
      <c r="I1" s="576"/>
    </row>
    <row r="2" spans="1:9" ht="15">
      <c r="A2" s="577" t="s">
        <v>347</v>
      </c>
      <c r="B2" s="578"/>
      <c r="C2" s="578"/>
      <c r="D2" s="578"/>
      <c r="E2" s="578"/>
      <c r="F2" s="578"/>
      <c r="G2" s="578"/>
      <c r="H2" s="578"/>
      <c r="I2" s="579"/>
    </row>
    <row r="3" spans="1:9" ht="15">
      <c r="A3" s="577" t="str">
        <f>+'[1]FORMATO4'!A3</f>
        <v>Del 1 de enero al 30 de Septiembre de 2019</v>
      </c>
      <c r="B3" s="578"/>
      <c r="C3" s="578"/>
      <c r="D3" s="578"/>
      <c r="E3" s="578"/>
      <c r="F3" s="578"/>
      <c r="G3" s="578"/>
      <c r="H3" s="578"/>
      <c r="I3" s="579"/>
    </row>
    <row r="4" spans="1:9" ht="15">
      <c r="A4" s="580" t="s">
        <v>0</v>
      </c>
      <c r="B4" s="581"/>
      <c r="C4" s="581"/>
      <c r="D4" s="581"/>
      <c r="E4" s="581"/>
      <c r="F4" s="581"/>
      <c r="G4" s="581"/>
      <c r="H4" s="581"/>
      <c r="I4" s="582"/>
    </row>
    <row r="5" spans="1:9" ht="15">
      <c r="A5" s="583"/>
      <c r="B5" s="584"/>
      <c r="C5" s="585"/>
      <c r="D5" s="586" t="s">
        <v>348</v>
      </c>
      <c r="E5" s="587"/>
      <c r="F5" s="587"/>
      <c r="G5" s="587"/>
      <c r="H5" s="588"/>
      <c r="I5" s="589" t="s">
        <v>349</v>
      </c>
    </row>
    <row r="6" spans="1:9" ht="15">
      <c r="A6" s="592" t="s">
        <v>322</v>
      </c>
      <c r="B6" s="593"/>
      <c r="C6" s="594"/>
      <c r="D6" s="589" t="s">
        <v>350</v>
      </c>
      <c r="E6" s="394" t="s">
        <v>351</v>
      </c>
      <c r="F6" s="589" t="s">
        <v>352</v>
      </c>
      <c r="G6" s="589" t="s">
        <v>303</v>
      </c>
      <c r="H6" s="589" t="s">
        <v>353</v>
      </c>
      <c r="I6" s="590"/>
    </row>
    <row r="7" spans="1:9" ht="15">
      <c r="A7" s="595" t="s">
        <v>354</v>
      </c>
      <c r="B7" s="596"/>
      <c r="C7" s="597"/>
      <c r="D7" s="591"/>
      <c r="E7" s="395" t="s">
        <v>355</v>
      </c>
      <c r="F7" s="591"/>
      <c r="G7" s="591"/>
      <c r="H7" s="591"/>
      <c r="I7" s="591"/>
    </row>
    <row r="8" spans="1:9" ht="15">
      <c r="A8" s="598"/>
      <c r="B8" s="599"/>
      <c r="C8" s="600"/>
      <c r="D8" s="396"/>
      <c r="E8" s="396"/>
      <c r="F8" s="396"/>
      <c r="G8" s="396"/>
      <c r="H8" s="396"/>
      <c r="I8" s="396"/>
    </row>
    <row r="9" spans="1:9" ht="15">
      <c r="A9" s="601" t="s">
        <v>356</v>
      </c>
      <c r="B9" s="602"/>
      <c r="C9" s="603"/>
      <c r="D9" s="397"/>
      <c r="E9" s="397"/>
      <c r="F9" s="397"/>
      <c r="G9" s="397"/>
      <c r="H9" s="397"/>
      <c r="I9" s="397"/>
    </row>
    <row r="10" spans="1:9" ht="15">
      <c r="A10" s="398"/>
      <c r="B10" s="604" t="s">
        <v>357</v>
      </c>
      <c r="C10" s="605"/>
      <c r="D10" s="397"/>
      <c r="E10" s="397"/>
      <c r="F10" s="397"/>
      <c r="G10" s="397"/>
      <c r="H10" s="397"/>
      <c r="I10" s="397"/>
    </row>
    <row r="11" spans="1:9" ht="15">
      <c r="A11" s="398"/>
      <c r="B11" s="604" t="s">
        <v>358</v>
      </c>
      <c r="C11" s="605"/>
      <c r="D11" s="397"/>
      <c r="E11" s="397"/>
      <c r="F11" s="397"/>
      <c r="G11" s="397"/>
      <c r="H11" s="397"/>
      <c r="I11" s="397"/>
    </row>
    <row r="12" spans="1:9" ht="15">
      <c r="A12" s="398"/>
      <c r="B12" s="604" t="s">
        <v>359</v>
      </c>
      <c r="C12" s="605"/>
      <c r="D12" s="397"/>
      <c r="E12" s="397"/>
      <c r="F12" s="397"/>
      <c r="G12" s="397"/>
      <c r="H12" s="397"/>
      <c r="I12" s="397"/>
    </row>
    <row r="13" spans="1:9" ht="15">
      <c r="A13" s="398"/>
      <c r="B13" s="604" t="s">
        <v>360</v>
      </c>
      <c r="C13" s="605"/>
      <c r="D13" s="397"/>
      <c r="E13" s="397"/>
      <c r="F13" s="397"/>
      <c r="G13" s="397"/>
      <c r="H13" s="397"/>
      <c r="I13" s="397"/>
    </row>
    <row r="14" spans="1:9" ht="15">
      <c r="A14" s="398"/>
      <c r="B14" s="604" t="s">
        <v>361</v>
      </c>
      <c r="C14" s="605"/>
      <c r="D14" s="397"/>
      <c r="E14" s="397">
        <v>19259</v>
      </c>
      <c r="F14" s="397">
        <f>+D14+E14</f>
        <v>19259</v>
      </c>
      <c r="G14" s="397">
        <f>+E14</f>
        <v>19259</v>
      </c>
      <c r="H14" s="397">
        <f>+G14</f>
        <v>19259</v>
      </c>
      <c r="I14" s="399">
        <f>+D14+E14-G14</f>
        <v>0</v>
      </c>
    </row>
    <row r="15" spans="1:9" ht="15">
      <c r="A15" s="398"/>
      <c r="B15" s="604" t="s">
        <v>362</v>
      </c>
      <c r="C15" s="605"/>
      <c r="D15" s="397"/>
      <c r="E15" s="397">
        <v>81</v>
      </c>
      <c r="F15" s="397">
        <f>+D15+E15</f>
        <v>81</v>
      </c>
      <c r="G15" s="397">
        <f>+E15</f>
        <v>81</v>
      </c>
      <c r="H15" s="397">
        <f>+G15</f>
        <v>81</v>
      </c>
      <c r="I15" s="399">
        <f>+D15+E15-G15</f>
        <v>0</v>
      </c>
    </row>
    <row r="16" spans="1:9" ht="15">
      <c r="A16" s="398"/>
      <c r="B16" s="604" t="s">
        <v>363</v>
      </c>
      <c r="C16" s="605"/>
      <c r="D16" s="397"/>
      <c r="E16" s="397"/>
      <c r="F16" s="397"/>
      <c r="G16" s="397"/>
      <c r="H16" s="397"/>
      <c r="I16" s="397"/>
    </row>
    <row r="17" spans="1:9" ht="15">
      <c r="A17" s="606"/>
      <c r="B17" s="604" t="s">
        <v>364</v>
      </c>
      <c r="C17" s="605"/>
      <c r="D17" s="607">
        <f>SUM(D19:D32)</f>
        <v>217131015.41</v>
      </c>
      <c r="E17" s="607">
        <f>SUM(E19:E32)</f>
        <v>6971283.04</v>
      </c>
      <c r="F17" s="607">
        <f>SUM(F19:F32)</f>
        <v>224102298.45</v>
      </c>
      <c r="G17" s="608">
        <f>SUM(G19:G32)</f>
        <v>152026351.61</v>
      </c>
      <c r="H17" s="608">
        <f>SUM(H19:H32)</f>
        <v>152026351.61</v>
      </c>
      <c r="I17" s="608">
        <f>+D17+E17-G17</f>
        <v>72075946.83999997</v>
      </c>
    </row>
    <row r="18" spans="1:9" ht="15">
      <c r="A18" s="606"/>
      <c r="B18" s="604" t="s">
        <v>365</v>
      </c>
      <c r="C18" s="605"/>
      <c r="D18" s="607"/>
      <c r="E18" s="607"/>
      <c r="F18" s="607"/>
      <c r="G18" s="608"/>
      <c r="H18" s="608"/>
      <c r="I18" s="608"/>
    </row>
    <row r="19" spans="1:9" ht="15">
      <c r="A19" s="398"/>
      <c r="B19" s="400"/>
      <c r="C19" s="401" t="s">
        <v>366</v>
      </c>
      <c r="D19" s="402">
        <v>217131015.41</v>
      </c>
      <c r="E19" s="402">
        <v>6971283.04</v>
      </c>
      <c r="F19" s="402">
        <f>+D19+E19</f>
        <v>224102298.45</v>
      </c>
      <c r="G19" s="397">
        <v>152026351.61</v>
      </c>
      <c r="H19" s="397">
        <v>152026351.61</v>
      </c>
      <c r="I19" s="397">
        <f>+D19+E19-G19</f>
        <v>72075946.83999997</v>
      </c>
    </row>
    <row r="20" spans="1:9" ht="15">
      <c r="A20" s="398"/>
      <c r="B20" s="400"/>
      <c r="C20" s="401" t="s">
        <v>367</v>
      </c>
      <c r="D20" s="397"/>
      <c r="E20" s="397"/>
      <c r="F20" s="397"/>
      <c r="G20" s="397"/>
      <c r="H20" s="397"/>
      <c r="I20" s="397"/>
    </row>
    <row r="21" spans="1:9" ht="15">
      <c r="A21" s="398"/>
      <c r="B21" s="400"/>
      <c r="C21" s="401" t="s">
        <v>368</v>
      </c>
      <c r="D21" s="397"/>
      <c r="E21" s="397"/>
      <c r="F21" s="397"/>
      <c r="G21" s="397"/>
      <c r="H21" s="397"/>
      <c r="I21" s="397"/>
    </row>
    <row r="22" spans="1:9" ht="15">
      <c r="A22" s="398"/>
      <c r="B22" s="400"/>
      <c r="C22" s="401" t="s">
        <v>369</v>
      </c>
      <c r="D22" s="397"/>
      <c r="E22" s="397"/>
      <c r="F22" s="397"/>
      <c r="G22" s="397"/>
      <c r="H22" s="397"/>
      <c r="I22" s="397"/>
    </row>
    <row r="23" spans="1:9" ht="15">
      <c r="A23" s="398"/>
      <c r="B23" s="400"/>
      <c r="C23" s="401" t="s">
        <v>370</v>
      </c>
      <c r="D23" s="397"/>
      <c r="E23" s="397"/>
      <c r="F23" s="397"/>
      <c r="G23" s="397"/>
      <c r="H23" s="397"/>
      <c r="I23" s="397"/>
    </row>
    <row r="24" spans="1:9" ht="15">
      <c r="A24" s="606"/>
      <c r="B24" s="609"/>
      <c r="C24" s="401" t="s">
        <v>371</v>
      </c>
      <c r="D24" s="610"/>
      <c r="E24" s="610"/>
      <c r="F24" s="610"/>
      <c r="G24" s="610"/>
      <c r="H24" s="610"/>
      <c r="I24" s="610"/>
    </row>
    <row r="25" spans="1:9" ht="15">
      <c r="A25" s="606"/>
      <c r="B25" s="609"/>
      <c r="C25" s="401" t="s">
        <v>372</v>
      </c>
      <c r="D25" s="610"/>
      <c r="E25" s="610"/>
      <c r="F25" s="610"/>
      <c r="G25" s="610"/>
      <c r="H25" s="610"/>
      <c r="I25" s="610"/>
    </row>
    <row r="26" spans="1:9" ht="15">
      <c r="A26" s="606"/>
      <c r="B26" s="609"/>
      <c r="C26" s="401" t="s">
        <v>373</v>
      </c>
      <c r="D26" s="610"/>
      <c r="E26" s="610"/>
      <c r="F26" s="610"/>
      <c r="G26" s="610"/>
      <c r="H26" s="610"/>
      <c r="I26" s="610"/>
    </row>
    <row r="27" spans="1:9" ht="15">
      <c r="A27" s="606"/>
      <c r="B27" s="609"/>
      <c r="C27" s="401" t="s">
        <v>374</v>
      </c>
      <c r="D27" s="610"/>
      <c r="E27" s="610"/>
      <c r="F27" s="610"/>
      <c r="G27" s="610"/>
      <c r="H27" s="610"/>
      <c r="I27" s="610"/>
    </row>
    <row r="28" spans="1:9" ht="15">
      <c r="A28" s="398"/>
      <c r="B28" s="400"/>
      <c r="C28" s="401" t="s">
        <v>375</v>
      </c>
      <c r="D28" s="397"/>
      <c r="E28" s="397"/>
      <c r="F28" s="397"/>
      <c r="G28" s="397"/>
      <c r="H28" s="397"/>
      <c r="I28" s="397"/>
    </row>
    <row r="29" spans="1:9" ht="15">
      <c r="A29" s="398"/>
      <c r="B29" s="400"/>
      <c r="C29" s="401" t="s">
        <v>376</v>
      </c>
      <c r="D29" s="397"/>
      <c r="E29" s="397"/>
      <c r="F29" s="397"/>
      <c r="G29" s="397"/>
      <c r="H29" s="397"/>
      <c r="I29" s="397"/>
    </row>
    <row r="30" spans="1:9" ht="15">
      <c r="A30" s="398"/>
      <c r="B30" s="400"/>
      <c r="C30" s="401" t="s">
        <v>377</v>
      </c>
      <c r="D30" s="397"/>
      <c r="E30" s="397"/>
      <c r="F30" s="397"/>
      <c r="G30" s="397"/>
      <c r="H30" s="397"/>
      <c r="I30" s="397"/>
    </row>
    <row r="31" spans="1:9" ht="15">
      <c r="A31" s="606"/>
      <c r="B31" s="609"/>
      <c r="C31" s="401" t="s">
        <v>378</v>
      </c>
      <c r="D31" s="610"/>
      <c r="E31" s="610"/>
      <c r="F31" s="610"/>
      <c r="G31" s="610"/>
      <c r="H31" s="610"/>
      <c r="I31" s="610"/>
    </row>
    <row r="32" spans="1:9" ht="15">
      <c r="A32" s="606"/>
      <c r="B32" s="609"/>
      <c r="C32" s="401" t="s">
        <v>379</v>
      </c>
      <c r="D32" s="610"/>
      <c r="E32" s="610"/>
      <c r="F32" s="610"/>
      <c r="G32" s="610"/>
      <c r="H32" s="610"/>
      <c r="I32" s="610"/>
    </row>
    <row r="33" spans="1:9" ht="15">
      <c r="A33" s="606"/>
      <c r="B33" s="604" t="s">
        <v>380</v>
      </c>
      <c r="C33" s="605"/>
      <c r="D33" s="610">
        <f aca="true" t="shared" si="0" ref="D33:I33">SUM(D35:D40)</f>
        <v>0</v>
      </c>
      <c r="E33" s="610">
        <f t="shared" si="0"/>
        <v>0</v>
      </c>
      <c r="F33" s="610">
        <f t="shared" si="0"/>
        <v>0</v>
      </c>
      <c r="G33" s="610">
        <f t="shared" si="0"/>
        <v>0</v>
      </c>
      <c r="H33" s="610">
        <f t="shared" si="0"/>
        <v>0</v>
      </c>
      <c r="I33" s="610">
        <f t="shared" si="0"/>
        <v>0</v>
      </c>
    </row>
    <row r="34" spans="1:9" ht="15">
      <c r="A34" s="606"/>
      <c r="B34" s="604" t="s">
        <v>381</v>
      </c>
      <c r="C34" s="605"/>
      <c r="D34" s="610"/>
      <c r="E34" s="610"/>
      <c r="F34" s="610"/>
      <c r="G34" s="610"/>
      <c r="H34" s="610"/>
      <c r="I34" s="610"/>
    </row>
    <row r="35" spans="1:9" ht="15">
      <c r="A35" s="398"/>
      <c r="B35" s="400"/>
      <c r="C35" s="401" t="s">
        <v>382</v>
      </c>
      <c r="D35" s="397"/>
      <c r="E35" s="397"/>
      <c r="F35" s="397"/>
      <c r="G35" s="397"/>
      <c r="H35" s="397"/>
      <c r="I35" s="397"/>
    </row>
    <row r="36" spans="1:9" ht="15">
      <c r="A36" s="398"/>
      <c r="B36" s="400"/>
      <c r="C36" s="401" t="s">
        <v>383</v>
      </c>
      <c r="D36" s="397"/>
      <c r="E36" s="397"/>
      <c r="F36" s="397"/>
      <c r="G36" s="397"/>
      <c r="H36" s="397"/>
      <c r="I36" s="397"/>
    </row>
    <row r="37" spans="1:9" ht="15">
      <c r="A37" s="398"/>
      <c r="B37" s="400"/>
      <c r="C37" s="401" t="s">
        <v>384</v>
      </c>
      <c r="D37" s="397"/>
      <c r="E37" s="397"/>
      <c r="F37" s="397"/>
      <c r="G37" s="397"/>
      <c r="H37" s="397"/>
      <c r="I37" s="397"/>
    </row>
    <row r="38" spans="1:9" ht="15">
      <c r="A38" s="606"/>
      <c r="B38" s="609"/>
      <c r="C38" s="401" t="s">
        <v>385</v>
      </c>
      <c r="D38" s="610"/>
      <c r="E38" s="610"/>
      <c r="F38" s="610"/>
      <c r="G38" s="610"/>
      <c r="H38" s="610"/>
      <c r="I38" s="610"/>
    </row>
    <row r="39" spans="1:9" ht="15">
      <c r="A39" s="606"/>
      <c r="B39" s="609"/>
      <c r="C39" s="401" t="s">
        <v>386</v>
      </c>
      <c r="D39" s="610"/>
      <c r="E39" s="610"/>
      <c r="F39" s="610"/>
      <c r="G39" s="610"/>
      <c r="H39" s="610"/>
      <c r="I39" s="610"/>
    </row>
    <row r="40" spans="1:9" ht="15">
      <c r="A40" s="398"/>
      <c r="B40" s="400"/>
      <c r="C40" s="401" t="s">
        <v>387</v>
      </c>
      <c r="D40" s="397"/>
      <c r="E40" s="397"/>
      <c r="F40" s="397"/>
      <c r="G40" s="397"/>
      <c r="H40" s="397"/>
      <c r="I40" s="397"/>
    </row>
    <row r="41" spans="1:9" ht="15">
      <c r="A41" s="403"/>
      <c r="B41" s="611" t="s">
        <v>388</v>
      </c>
      <c r="C41" s="612"/>
      <c r="D41" s="404"/>
      <c r="E41" s="404"/>
      <c r="F41" s="404"/>
      <c r="G41" s="404"/>
      <c r="H41" s="404"/>
      <c r="I41" s="404"/>
    </row>
    <row r="42" spans="1:11" ht="15">
      <c r="A42" s="405"/>
      <c r="B42" s="613" t="s">
        <v>389</v>
      </c>
      <c r="C42" s="614"/>
      <c r="D42" s="406">
        <f>+D43</f>
        <v>217131015.41</v>
      </c>
      <c r="E42" s="406">
        <f>+E43</f>
        <v>6971283.04</v>
      </c>
      <c r="F42" s="407">
        <f>+F43</f>
        <v>224102298.45</v>
      </c>
      <c r="G42" s="407">
        <f>+G43</f>
        <v>167199481.77999997</v>
      </c>
      <c r="H42" s="407">
        <f>+H43</f>
        <v>167199481.77999997</v>
      </c>
      <c r="I42" s="407">
        <f>+F42-G42</f>
        <v>56902816.67000002</v>
      </c>
      <c r="J42" s="353"/>
      <c r="K42" s="354"/>
    </row>
    <row r="43" spans="1:9" ht="15">
      <c r="A43" s="398"/>
      <c r="B43" s="400"/>
      <c r="C43" s="401" t="s">
        <v>390</v>
      </c>
      <c r="D43" s="402">
        <v>217131015.41</v>
      </c>
      <c r="E43" s="402">
        <v>6971283.04</v>
      </c>
      <c r="F43" s="397">
        <f>+D43+E43</f>
        <v>224102298.45</v>
      </c>
      <c r="G43" s="397">
        <v>167199481.77999997</v>
      </c>
      <c r="H43" s="397">
        <v>167199481.77999997</v>
      </c>
      <c r="I43" s="397">
        <f>+F43-G43</f>
        <v>56902816.67000002</v>
      </c>
    </row>
    <row r="44" spans="1:9" ht="15">
      <c r="A44" s="398"/>
      <c r="B44" s="604" t="s">
        <v>391</v>
      </c>
      <c r="C44" s="605"/>
      <c r="D44" s="397">
        <f aca="true" t="shared" si="1" ref="D44:I44">SUM(D45:D46)</f>
        <v>0</v>
      </c>
      <c r="E44" s="397">
        <f t="shared" si="1"/>
        <v>0</v>
      </c>
      <c r="F44" s="397">
        <f t="shared" si="1"/>
        <v>0</v>
      </c>
      <c r="G44" s="397">
        <f>SUM(G45:G46)</f>
        <v>0</v>
      </c>
      <c r="H44" s="397">
        <f t="shared" si="1"/>
        <v>0</v>
      </c>
      <c r="I44" s="397">
        <f t="shared" si="1"/>
        <v>0</v>
      </c>
    </row>
    <row r="45" spans="1:9" ht="15">
      <c r="A45" s="398"/>
      <c r="B45" s="400"/>
      <c r="C45" s="401" t="s">
        <v>392</v>
      </c>
      <c r="D45" s="397"/>
      <c r="E45" s="397"/>
      <c r="F45" s="397"/>
      <c r="G45" s="397"/>
      <c r="H45" s="397"/>
      <c r="I45" s="397"/>
    </row>
    <row r="46" spans="1:9" ht="15">
      <c r="A46" s="398"/>
      <c r="B46" s="400"/>
      <c r="C46" s="401" t="s">
        <v>393</v>
      </c>
      <c r="D46" s="397"/>
      <c r="E46" s="397"/>
      <c r="F46" s="397"/>
      <c r="G46" s="397"/>
      <c r="H46" s="397"/>
      <c r="I46" s="397"/>
    </row>
    <row r="47" spans="1:9" ht="15">
      <c r="A47" s="398"/>
      <c r="B47" s="400"/>
      <c r="C47" s="408"/>
      <c r="D47" s="397"/>
      <c r="E47" s="397"/>
      <c r="F47" s="397"/>
      <c r="G47" s="397"/>
      <c r="H47" s="397"/>
      <c r="I47" s="397"/>
    </row>
    <row r="48" spans="1:9" ht="15">
      <c r="A48" s="601" t="s">
        <v>394</v>
      </c>
      <c r="B48" s="602"/>
      <c r="C48" s="603"/>
      <c r="D48" s="608">
        <f aca="true" t="shared" si="2" ref="D48:I48">+D10+D11+D12+D13+D14+D15+D16+D17+D33+D41+D42+D44</f>
        <v>434262030.82</v>
      </c>
      <c r="E48" s="608">
        <f t="shared" si="2"/>
        <v>13961906.08</v>
      </c>
      <c r="F48" s="608">
        <f t="shared" si="2"/>
        <v>448223936.9</v>
      </c>
      <c r="G48" s="608">
        <f t="shared" si="2"/>
        <v>319245173.39</v>
      </c>
      <c r="H48" s="608">
        <f t="shared" si="2"/>
        <v>319245173.39</v>
      </c>
      <c r="I48" s="608">
        <f t="shared" si="2"/>
        <v>128978763.50999999</v>
      </c>
    </row>
    <row r="49" spans="1:9" ht="15">
      <c r="A49" s="601" t="s">
        <v>395</v>
      </c>
      <c r="B49" s="602"/>
      <c r="C49" s="603"/>
      <c r="D49" s="608"/>
      <c r="E49" s="608"/>
      <c r="F49" s="608"/>
      <c r="G49" s="608"/>
      <c r="H49" s="608"/>
      <c r="I49" s="608"/>
    </row>
    <row r="50" spans="1:9" ht="15">
      <c r="A50" s="606"/>
      <c r="B50" s="615"/>
      <c r="C50" s="616"/>
      <c r="D50" s="608"/>
      <c r="E50" s="608"/>
      <c r="F50" s="608"/>
      <c r="G50" s="608"/>
      <c r="H50" s="608"/>
      <c r="I50" s="608"/>
    </row>
    <row r="51" spans="1:9" ht="15">
      <c r="A51" s="601" t="s">
        <v>396</v>
      </c>
      <c r="B51" s="602"/>
      <c r="C51" s="603"/>
      <c r="D51" s="409"/>
      <c r="E51" s="409"/>
      <c r="F51" s="409"/>
      <c r="G51" s="409"/>
      <c r="H51" s="409"/>
      <c r="I51" s="410"/>
    </row>
    <row r="52" spans="1:9" ht="15">
      <c r="A52" s="398"/>
      <c r="B52" s="400"/>
      <c r="C52" s="408"/>
      <c r="D52" s="410"/>
      <c r="E52" s="410"/>
      <c r="F52" s="410"/>
      <c r="G52" s="410"/>
      <c r="H52" s="410"/>
      <c r="I52" s="410"/>
    </row>
    <row r="53" spans="1:9" ht="15">
      <c r="A53" s="601" t="s">
        <v>397</v>
      </c>
      <c r="B53" s="602"/>
      <c r="C53" s="603"/>
      <c r="D53" s="397"/>
      <c r="E53" s="397"/>
      <c r="F53" s="397"/>
      <c r="G53" s="397"/>
      <c r="H53" s="397"/>
      <c r="I53" s="397"/>
    </row>
    <row r="54" spans="1:10" ht="15">
      <c r="A54" s="398"/>
      <c r="B54" s="604" t="s">
        <v>398</v>
      </c>
      <c r="C54" s="605"/>
      <c r="D54" s="397">
        <f>SUM(D55:D70)</f>
        <v>0</v>
      </c>
      <c r="E54" s="411">
        <f>SUM(E55:E70)</f>
        <v>3688293</v>
      </c>
      <c r="F54" s="411">
        <f>SUM(F55:F70)</f>
        <v>3688293</v>
      </c>
      <c r="G54" s="411">
        <f>SUM(G55:G70)</f>
        <v>3088293</v>
      </c>
      <c r="H54" s="411">
        <f>SUM(H55:H70)</f>
        <v>3088293</v>
      </c>
      <c r="I54" s="411">
        <f>+F54-G54</f>
        <v>600000</v>
      </c>
      <c r="J54" s="358"/>
    </row>
    <row r="55" spans="1:9" ht="15">
      <c r="A55" s="606"/>
      <c r="B55" s="609"/>
      <c r="C55" s="401" t="s">
        <v>399</v>
      </c>
      <c r="D55" s="610"/>
      <c r="E55" s="610"/>
      <c r="F55" s="610"/>
      <c r="G55" s="610"/>
      <c r="H55" s="610"/>
      <c r="I55" s="610"/>
    </row>
    <row r="56" spans="1:9" ht="15">
      <c r="A56" s="606"/>
      <c r="B56" s="609"/>
      <c r="C56" s="401" t="s">
        <v>400</v>
      </c>
      <c r="D56" s="610"/>
      <c r="E56" s="610"/>
      <c r="F56" s="610"/>
      <c r="G56" s="610"/>
      <c r="H56" s="610"/>
      <c r="I56" s="610"/>
    </row>
    <row r="57" spans="1:9" ht="15">
      <c r="A57" s="606"/>
      <c r="B57" s="609"/>
      <c r="C57" s="401" t="s">
        <v>401</v>
      </c>
      <c r="D57" s="610"/>
      <c r="E57" s="610"/>
      <c r="F57" s="610"/>
      <c r="G57" s="610"/>
      <c r="H57" s="610"/>
      <c r="I57" s="610"/>
    </row>
    <row r="58" spans="1:9" ht="15">
      <c r="A58" s="606"/>
      <c r="B58" s="609"/>
      <c r="C58" s="401" t="s">
        <v>402</v>
      </c>
      <c r="D58" s="610"/>
      <c r="E58" s="610"/>
      <c r="F58" s="610"/>
      <c r="G58" s="610"/>
      <c r="H58" s="610"/>
      <c r="I58" s="610"/>
    </row>
    <row r="59" spans="1:9" ht="15">
      <c r="A59" s="606"/>
      <c r="B59" s="609"/>
      <c r="C59" s="401" t="s">
        <v>403</v>
      </c>
      <c r="D59" s="610"/>
      <c r="E59" s="610"/>
      <c r="F59" s="610"/>
      <c r="G59" s="610"/>
      <c r="H59" s="610"/>
      <c r="I59" s="610"/>
    </row>
    <row r="60" spans="1:9" ht="15">
      <c r="A60" s="606"/>
      <c r="B60" s="609"/>
      <c r="C60" s="401" t="s">
        <v>404</v>
      </c>
      <c r="D60" s="610"/>
      <c r="E60" s="610"/>
      <c r="F60" s="610"/>
      <c r="G60" s="610"/>
      <c r="H60" s="610"/>
      <c r="I60" s="610"/>
    </row>
    <row r="61" spans="1:9" ht="15">
      <c r="A61" s="606"/>
      <c r="B61" s="609"/>
      <c r="C61" s="401" t="s">
        <v>405</v>
      </c>
      <c r="D61" s="610"/>
      <c r="E61" s="610"/>
      <c r="F61" s="610"/>
      <c r="G61" s="610"/>
      <c r="H61" s="610"/>
      <c r="I61" s="610"/>
    </row>
    <row r="62" spans="1:9" ht="15">
      <c r="A62" s="606"/>
      <c r="B62" s="609"/>
      <c r="C62" s="401" t="s">
        <v>406</v>
      </c>
      <c r="D62" s="610"/>
      <c r="E62" s="610"/>
      <c r="F62" s="610"/>
      <c r="G62" s="610"/>
      <c r="H62" s="610"/>
      <c r="I62" s="610"/>
    </row>
    <row r="63" spans="1:9" ht="15">
      <c r="A63" s="606"/>
      <c r="B63" s="609"/>
      <c r="C63" s="401" t="s">
        <v>407</v>
      </c>
      <c r="D63" s="610"/>
      <c r="E63" s="610"/>
      <c r="F63" s="610"/>
      <c r="G63" s="610"/>
      <c r="H63" s="610"/>
      <c r="I63" s="610"/>
    </row>
    <row r="64" spans="1:11" ht="15">
      <c r="A64" s="398"/>
      <c r="B64" s="400"/>
      <c r="C64" s="401" t="s">
        <v>408</v>
      </c>
      <c r="D64" s="402">
        <v>0</v>
      </c>
      <c r="E64" s="402">
        <f>+'[1]FORMATO4'!C11</f>
        <v>3688293</v>
      </c>
      <c r="F64" s="397">
        <f>+D64+E64</f>
        <v>3688293</v>
      </c>
      <c r="G64" s="397">
        <f>+'[1]FORMATO4'!D11</f>
        <v>3088293</v>
      </c>
      <c r="H64" s="397">
        <f>+'[1]FORMATO4'!E11</f>
        <v>3088293</v>
      </c>
      <c r="I64" s="397">
        <f>+F64-G64</f>
        <v>600000</v>
      </c>
      <c r="K64" s="354"/>
    </row>
    <row r="65" spans="1:11" ht="15">
      <c r="A65" s="606"/>
      <c r="B65" s="609"/>
      <c r="C65" s="401" t="s">
        <v>409</v>
      </c>
      <c r="D65" s="610"/>
      <c r="E65" s="610"/>
      <c r="F65" s="610"/>
      <c r="G65" s="610"/>
      <c r="H65" s="610"/>
      <c r="I65" s="610"/>
      <c r="K65" s="354"/>
    </row>
    <row r="66" spans="1:9" ht="15">
      <c r="A66" s="606"/>
      <c r="B66" s="609"/>
      <c r="C66" s="401" t="s">
        <v>410</v>
      </c>
      <c r="D66" s="610"/>
      <c r="E66" s="610"/>
      <c r="F66" s="610"/>
      <c r="G66" s="610"/>
      <c r="H66" s="610"/>
      <c r="I66" s="610"/>
    </row>
    <row r="67" spans="1:9" ht="15">
      <c r="A67" s="606"/>
      <c r="B67" s="609"/>
      <c r="C67" s="401" t="s">
        <v>411</v>
      </c>
      <c r="D67" s="610"/>
      <c r="E67" s="610"/>
      <c r="F67" s="610"/>
      <c r="G67" s="610"/>
      <c r="H67" s="610"/>
      <c r="I67" s="610"/>
    </row>
    <row r="68" spans="1:9" ht="15">
      <c r="A68" s="606"/>
      <c r="B68" s="609"/>
      <c r="C68" s="401" t="s">
        <v>412</v>
      </c>
      <c r="D68" s="610"/>
      <c r="E68" s="610"/>
      <c r="F68" s="610"/>
      <c r="G68" s="610"/>
      <c r="H68" s="610"/>
      <c r="I68" s="610"/>
    </row>
    <row r="69" spans="1:9" ht="15">
      <c r="A69" s="606"/>
      <c r="B69" s="609"/>
      <c r="C69" s="401" t="s">
        <v>413</v>
      </c>
      <c r="D69" s="610"/>
      <c r="E69" s="610"/>
      <c r="F69" s="610"/>
      <c r="G69" s="610"/>
      <c r="H69" s="610"/>
      <c r="I69" s="610"/>
    </row>
    <row r="70" spans="1:9" ht="15">
      <c r="A70" s="606"/>
      <c r="B70" s="609"/>
      <c r="C70" s="401" t="s">
        <v>414</v>
      </c>
      <c r="D70" s="610"/>
      <c r="E70" s="610"/>
      <c r="F70" s="610"/>
      <c r="G70" s="610"/>
      <c r="H70" s="610"/>
      <c r="I70" s="610"/>
    </row>
    <row r="71" spans="1:9" ht="15">
      <c r="A71" s="412"/>
      <c r="B71" s="617" t="s">
        <v>415</v>
      </c>
      <c r="C71" s="618"/>
      <c r="D71" s="413">
        <f>SUM(D72:D75)</f>
        <v>0</v>
      </c>
      <c r="E71" s="413">
        <v>0</v>
      </c>
      <c r="F71" s="413">
        <v>0</v>
      </c>
      <c r="G71" s="413">
        <v>0</v>
      </c>
      <c r="H71" s="413">
        <v>0</v>
      </c>
      <c r="I71" s="413">
        <v>0</v>
      </c>
    </row>
    <row r="72" spans="1:9" ht="15">
      <c r="A72" s="414"/>
      <c r="B72" s="415"/>
      <c r="C72" s="416" t="s">
        <v>416</v>
      </c>
      <c r="D72" s="417"/>
      <c r="E72" s="417"/>
      <c r="F72" s="417"/>
      <c r="G72" s="417"/>
      <c r="H72" s="417"/>
      <c r="I72" s="417"/>
    </row>
    <row r="73" spans="1:9" ht="15">
      <c r="A73" s="398"/>
      <c r="B73" s="400"/>
      <c r="C73" s="401" t="s">
        <v>417</v>
      </c>
      <c r="D73" s="397"/>
      <c r="E73" s="397"/>
      <c r="F73" s="397"/>
      <c r="G73" s="397"/>
      <c r="H73" s="397"/>
      <c r="I73" s="397"/>
    </row>
    <row r="74" spans="1:9" ht="15">
      <c r="A74" s="398"/>
      <c r="B74" s="400"/>
      <c r="C74" s="401" t="s">
        <v>418</v>
      </c>
      <c r="D74" s="397"/>
      <c r="E74" s="397"/>
      <c r="F74" s="397"/>
      <c r="G74" s="397"/>
      <c r="H74" s="397"/>
      <c r="I74" s="397"/>
    </row>
    <row r="75" spans="1:9" ht="15">
      <c r="A75" s="398"/>
      <c r="B75" s="400"/>
      <c r="C75" s="401" t="s">
        <v>419</v>
      </c>
      <c r="D75" s="397"/>
      <c r="E75" s="397"/>
      <c r="F75" s="397"/>
      <c r="G75" s="397"/>
      <c r="H75" s="397"/>
      <c r="I75" s="397"/>
    </row>
    <row r="76" spans="1:9" ht="15">
      <c r="A76" s="398"/>
      <c r="B76" s="604" t="s">
        <v>420</v>
      </c>
      <c r="C76" s="605"/>
      <c r="D76" s="397">
        <f>SUM(D77:D79)</f>
        <v>0</v>
      </c>
      <c r="E76" s="397">
        <v>0</v>
      </c>
      <c r="F76" s="397">
        <v>0</v>
      </c>
      <c r="G76" s="397">
        <v>0</v>
      </c>
      <c r="H76" s="397">
        <v>0</v>
      </c>
      <c r="I76" s="397">
        <v>0</v>
      </c>
    </row>
    <row r="77" spans="1:9" ht="15">
      <c r="A77" s="606"/>
      <c r="B77" s="609"/>
      <c r="C77" s="401" t="s">
        <v>421</v>
      </c>
      <c r="D77" s="610"/>
      <c r="E77" s="610"/>
      <c r="F77" s="610"/>
      <c r="G77" s="610"/>
      <c r="H77" s="610"/>
      <c r="I77" s="610"/>
    </row>
    <row r="78" spans="1:9" ht="15">
      <c r="A78" s="606"/>
      <c r="B78" s="609"/>
      <c r="C78" s="401" t="s">
        <v>422</v>
      </c>
      <c r="D78" s="610"/>
      <c r="E78" s="610"/>
      <c r="F78" s="610"/>
      <c r="G78" s="610"/>
      <c r="H78" s="610"/>
      <c r="I78" s="610"/>
    </row>
    <row r="79" spans="1:9" ht="15">
      <c r="A79" s="398"/>
      <c r="B79" s="400"/>
      <c r="C79" s="401" t="s">
        <v>423</v>
      </c>
      <c r="D79" s="397"/>
      <c r="E79" s="397"/>
      <c r="F79" s="397"/>
      <c r="G79" s="397"/>
      <c r="H79" s="397"/>
      <c r="I79" s="397"/>
    </row>
    <row r="80" spans="1:9" ht="15">
      <c r="A80" s="606"/>
      <c r="B80" s="604" t="s">
        <v>424</v>
      </c>
      <c r="C80" s="605"/>
      <c r="D80" s="610"/>
      <c r="E80" s="610"/>
      <c r="F80" s="610"/>
      <c r="G80" s="610"/>
      <c r="H80" s="610"/>
      <c r="I80" s="610"/>
    </row>
    <row r="81" spans="1:9" ht="15">
      <c r="A81" s="606"/>
      <c r="B81" s="604" t="s">
        <v>425</v>
      </c>
      <c r="C81" s="605"/>
      <c r="D81" s="610"/>
      <c r="E81" s="610"/>
      <c r="F81" s="610"/>
      <c r="G81" s="610"/>
      <c r="H81" s="610"/>
      <c r="I81" s="610"/>
    </row>
    <row r="82" spans="1:9" ht="15">
      <c r="A82" s="398"/>
      <c r="B82" s="604" t="s">
        <v>426</v>
      </c>
      <c r="C82" s="605"/>
      <c r="D82" s="397"/>
      <c r="E82" s="397"/>
      <c r="F82" s="397"/>
      <c r="G82" s="397"/>
      <c r="H82" s="397"/>
      <c r="I82" s="397"/>
    </row>
    <row r="83" spans="1:9" ht="15">
      <c r="A83" s="398"/>
      <c r="B83" s="609"/>
      <c r="C83" s="616"/>
      <c r="D83" s="410"/>
      <c r="E83" s="410"/>
      <c r="F83" s="410"/>
      <c r="G83" s="410"/>
      <c r="H83" s="410"/>
      <c r="I83" s="410"/>
    </row>
    <row r="84" spans="1:9" ht="15">
      <c r="A84" s="601" t="s">
        <v>427</v>
      </c>
      <c r="B84" s="602"/>
      <c r="C84" s="603"/>
      <c r="D84" s="619">
        <f>+D54+D71+D76+D80</f>
        <v>0</v>
      </c>
      <c r="E84" s="619">
        <f>+E54+E71+E76+E80</f>
        <v>3688293</v>
      </c>
      <c r="F84" s="619">
        <f>+F54+F71+F76+F80</f>
        <v>3688293</v>
      </c>
      <c r="G84" s="619">
        <f>+G54+G71+G76</f>
        <v>3088293</v>
      </c>
      <c r="H84" s="619">
        <f>+H54+H71+H76</f>
        <v>3088293</v>
      </c>
      <c r="I84" s="619">
        <f>+I54+I71+I76+I80</f>
        <v>600000</v>
      </c>
    </row>
    <row r="85" spans="1:9" ht="15">
      <c r="A85" s="601" t="s">
        <v>428</v>
      </c>
      <c r="B85" s="602"/>
      <c r="C85" s="603"/>
      <c r="D85" s="619"/>
      <c r="E85" s="619"/>
      <c r="F85" s="619"/>
      <c r="G85" s="619"/>
      <c r="H85" s="619"/>
      <c r="I85" s="619"/>
    </row>
    <row r="86" spans="1:9" ht="15">
      <c r="A86" s="398"/>
      <c r="B86" s="609"/>
      <c r="C86" s="616"/>
      <c r="D86" s="410"/>
      <c r="E86" s="410"/>
      <c r="F86" s="410"/>
      <c r="G86" s="410"/>
      <c r="H86" s="410"/>
      <c r="I86" s="410"/>
    </row>
    <row r="87" spans="1:9" ht="15">
      <c r="A87" s="601" t="s">
        <v>429</v>
      </c>
      <c r="B87" s="602"/>
      <c r="C87" s="603"/>
      <c r="D87" s="411">
        <f>+D88</f>
        <v>0</v>
      </c>
      <c r="E87" s="397"/>
      <c r="F87" s="397"/>
      <c r="G87" s="397"/>
      <c r="H87" s="397"/>
      <c r="I87" s="397"/>
    </row>
    <row r="88" spans="1:9" ht="15">
      <c r="A88" s="398"/>
      <c r="B88" s="604" t="s">
        <v>430</v>
      </c>
      <c r="C88" s="605"/>
      <c r="D88" s="397">
        <v>0</v>
      </c>
      <c r="E88" s="397"/>
      <c r="F88" s="397"/>
      <c r="G88" s="397"/>
      <c r="H88" s="397"/>
      <c r="I88" s="397"/>
    </row>
    <row r="89" spans="1:9" ht="15">
      <c r="A89" s="398"/>
      <c r="B89" s="609"/>
      <c r="C89" s="616"/>
      <c r="D89" s="397"/>
      <c r="E89" s="397"/>
      <c r="F89" s="397"/>
      <c r="G89" s="397"/>
      <c r="H89" s="397"/>
      <c r="I89" s="397"/>
    </row>
    <row r="90" spans="1:11" ht="15">
      <c r="A90" s="601" t="s">
        <v>431</v>
      </c>
      <c r="B90" s="602"/>
      <c r="C90" s="603"/>
      <c r="D90" s="411">
        <f>+D48+D84+D87</f>
        <v>434262030.82</v>
      </c>
      <c r="E90" s="411">
        <f>+E48+E84+E87</f>
        <v>17650199.08</v>
      </c>
      <c r="F90" s="411">
        <f>+F48+F84+F87</f>
        <v>451912229.9</v>
      </c>
      <c r="G90" s="411">
        <f>+G48+G84+G87</f>
        <v>322333466.39</v>
      </c>
      <c r="H90" s="411">
        <f>+H48+H84+H87</f>
        <v>322333466.39</v>
      </c>
      <c r="I90" s="411">
        <f>+F90-H90</f>
        <v>129578763.50999999</v>
      </c>
      <c r="K90" s="354"/>
    </row>
    <row r="91" spans="1:11" ht="15">
      <c r="A91" s="398"/>
      <c r="B91" s="609"/>
      <c r="C91" s="616"/>
      <c r="D91" s="397"/>
      <c r="E91" s="397"/>
      <c r="F91" s="397"/>
      <c r="G91" s="397"/>
      <c r="H91" s="397"/>
      <c r="I91" s="397"/>
      <c r="K91" s="354"/>
    </row>
    <row r="92" spans="1:9" ht="15">
      <c r="A92" s="398"/>
      <c r="B92" s="620" t="s">
        <v>432</v>
      </c>
      <c r="C92" s="603"/>
      <c r="D92" s="397"/>
      <c r="E92" s="397"/>
      <c r="F92" s="397"/>
      <c r="G92" s="397"/>
      <c r="H92" s="397"/>
      <c r="I92" s="397"/>
    </row>
    <row r="93" spans="1:11" ht="15">
      <c r="A93" s="606"/>
      <c r="B93" s="604" t="s">
        <v>433</v>
      </c>
      <c r="C93" s="605"/>
      <c r="D93" s="610"/>
      <c r="E93" s="610"/>
      <c r="F93" s="610"/>
      <c r="G93" s="610"/>
      <c r="H93" s="610"/>
      <c r="I93" s="610"/>
      <c r="K93" s="166"/>
    </row>
    <row r="94" spans="1:9" ht="15">
      <c r="A94" s="606"/>
      <c r="B94" s="604" t="s">
        <v>434</v>
      </c>
      <c r="C94" s="605"/>
      <c r="D94" s="610"/>
      <c r="E94" s="610"/>
      <c r="F94" s="610"/>
      <c r="G94" s="610"/>
      <c r="H94" s="610"/>
      <c r="I94" s="610"/>
    </row>
    <row r="95" spans="1:9" ht="15">
      <c r="A95" s="606"/>
      <c r="B95" s="604" t="s">
        <v>435</v>
      </c>
      <c r="C95" s="605"/>
      <c r="D95" s="610"/>
      <c r="E95" s="610"/>
      <c r="F95" s="610"/>
      <c r="G95" s="610"/>
      <c r="H95" s="610"/>
      <c r="I95" s="610"/>
    </row>
    <row r="96" spans="1:9" ht="15">
      <c r="A96" s="606"/>
      <c r="B96" s="604" t="s">
        <v>436</v>
      </c>
      <c r="C96" s="605"/>
      <c r="D96" s="610"/>
      <c r="E96" s="610"/>
      <c r="F96" s="610"/>
      <c r="G96" s="610"/>
      <c r="H96" s="610"/>
      <c r="I96" s="610"/>
    </row>
    <row r="97" spans="1:9" ht="15">
      <c r="A97" s="606"/>
      <c r="B97" s="604" t="s">
        <v>330</v>
      </c>
      <c r="C97" s="605"/>
      <c r="D97" s="610"/>
      <c r="E97" s="610"/>
      <c r="F97" s="610"/>
      <c r="G97" s="610"/>
      <c r="H97" s="610"/>
      <c r="I97" s="610"/>
    </row>
    <row r="98" spans="1:9" ht="15">
      <c r="A98" s="606"/>
      <c r="B98" s="620" t="s">
        <v>437</v>
      </c>
      <c r="C98" s="603"/>
      <c r="D98" s="608">
        <f>+D93+D95</f>
        <v>0</v>
      </c>
      <c r="E98" s="610"/>
      <c r="F98" s="610"/>
      <c r="G98" s="610"/>
      <c r="H98" s="610"/>
      <c r="I98" s="610"/>
    </row>
    <row r="99" spans="1:9" ht="15">
      <c r="A99" s="606"/>
      <c r="B99" s="620" t="s">
        <v>438</v>
      </c>
      <c r="C99" s="603"/>
      <c r="D99" s="608"/>
      <c r="E99" s="610"/>
      <c r="F99" s="610"/>
      <c r="G99" s="610"/>
      <c r="H99" s="610"/>
      <c r="I99" s="610"/>
    </row>
    <row r="100" spans="1:9" ht="5.25" customHeight="1">
      <c r="A100" s="412"/>
      <c r="B100" s="621"/>
      <c r="C100" s="622"/>
      <c r="D100" s="418"/>
      <c r="E100" s="418"/>
      <c r="F100" s="418"/>
      <c r="G100" s="418"/>
      <c r="H100" s="418"/>
      <c r="I100" s="418"/>
    </row>
    <row r="102" ht="10.5" customHeight="1"/>
    <row r="104" ht="15"/>
    <row r="105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E48:E50"/>
    <mergeCell ref="F48:F50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4"/>
  <colBreaks count="1" manualBreakCount="1">
    <brk id="9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="110" zoomScaleSheetLayoutView="110" zoomScalePageLayoutView="0" workbookViewId="0" topLeftCell="A145">
      <selection activeCell="H31" sqref="H31"/>
    </sheetView>
  </sheetViews>
  <sheetFormatPr defaultColWidth="11.421875" defaultRowHeight="15"/>
  <cols>
    <col min="2" max="2" width="50.140625" style="0" bestFit="1" customWidth="1"/>
    <col min="3" max="3" width="13.421875" style="166" customWidth="1"/>
    <col min="4" max="4" width="13.57421875" style="166" bestFit="1" customWidth="1"/>
    <col min="5" max="5" width="13.8515625" style="166" bestFit="1" customWidth="1"/>
    <col min="6" max="6" width="14.421875" style="166" bestFit="1" customWidth="1"/>
    <col min="7" max="7" width="12.7109375" style="166" customWidth="1"/>
    <col min="8" max="8" width="12.28125" style="166" customWidth="1"/>
    <col min="9" max="9" width="17.421875" style="0" bestFit="1" customWidth="1"/>
    <col min="10" max="10" width="13.8515625" style="0" bestFit="1" customWidth="1"/>
  </cols>
  <sheetData>
    <row r="1" spans="1:8" ht="15">
      <c r="A1" s="623" t="str">
        <f>+'[1]FORMATO5'!A1:I1</f>
        <v>COLEGIO DE ESTUDIOS CIENTÍFICOS Y TECNOLÓGICOS DEL ESTADO DE TLAXCALA</v>
      </c>
      <c r="B1" s="624"/>
      <c r="C1" s="624"/>
      <c r="D1" s="624"/>
      <c r="E1" s="624"/>
      <c r="F1" s="624"/>
      <c r="G1" s="624"/>
      <c r="H1" s="625"/>
    </row>
    <row r="2" spans="1:8" ht="15">
      <c r="A2" s="626" t="s">
        <v>439</v>
      </c>
      <c r="B2" s="627"/>
      <c r="C2" s="627"/>
      <c r="D2" s="627"/>
      <c r="E2" s="627"/>
      <c r="F2" s="627"/>
      <c r="G2" s="627"/>
      <c r="H2" s="628"/>
    </row>
    <row r="3" spans="1:8" ht="15">
      <c r="A3" s="626" t="s">
        <v>440</v>
      </c>
      <c r="B3" s="627"/>
      <c r="C3" s="627"/>
      <c r="D3" s="627"/>
      <c r="E3" s="627"/>
      <c r="F3" s="627"/>
      <c r="G3" s="627"/>
      <c r="H3" s="628"/>
    </row>
    <row r="4" spans="1:8" ht="15">
      <c r="A4" s="626" t="str">
        <f>+'[1]FORMATO5'!A3:I3</f>
        <v>Del 1 de enero al 30 de Septiembre de 2019</v>
      </c>
      <c r="B4" s="627"/>
      <c r="C4" s="627"/>
      <c r="D4" s="627"/>
      <c r="E4" s="627"/>
      <c r="F4" s="627"/>
      <c r="G4" s="627"/>
      <c r="H4" s="628"/>
    </row>
    <row r="5" spans="1:8" ht="15">
      <c r="A5" s="629" t="s">
        <v>0</v>
      </c>
      <c r="B5" s="630"/>
      <c r="C5" s="630"/>
      <c r="D5" s="630"/>
      <c r="E5" s="630"/>
      <c r="F5" s="630"/>
      <c r="G5" s="630"/>
      <c r="H5" s="631"/>
    </row>
    <row r="6" spans="1:8" ht="15">
      <c r="A6" s="551" t="s">
        <v>1</v>
      </c>
      <c r="B6" s="553"/>
      <c r="C6" s="632" t="s">
        <v>441</v>
      </c>
      <c r="D6" s="633"/>
      <c r="E6" s="633"/>
      <c r="F6" s="633"/>
      <c r="G6" s="634"/>
      <c r="H6" s="420" t="s">
        <v>442</v>
      </c>
    </row>
    <row r="7" spans="1:8" ht="15">
      <c r="A7" s="554"/>
      <c r="B7" s="556"/>
      <c r="C7" s="421" t="s">
        <v>3</v>
      </c>
      <c r="D7" s="421" t="s">
        <v>351</v>
      </c>
      <c r="E7" s="635" t="s">
        <v>352</v>
      </c>
      <c r="F7" s="635" t="s">
        <v>303</v>
      </c>
      <c r="G7" s="635" t="s">
        <v>306</v>
      </c>
      <c r="H7" s="422" t="s">
        <v>443</v>
      </c>
    </row>
    <row r="8" spans="1:8" ht="15">
      <c r="A8" s="557"/>
      <c r="B8" s="559"/>
      <c r="C8" s="423" t="s">
        <v>444</v>
      </c>
      <c r="D8" s="423" t="s">
        <v>355</v>
      </c>
      <c r="E8" s="636"/>
      <c r="F8" s="636"/>
      <c r="G8" s="636"/>
      <c r="H8" s="424"/>
    </row>
    <row r="9" spans="1:8" ht="15">
      <c r="A9" s="637" t="s">
        <v>445</v>
      </c>
      <c r="B9" s="638"/>
      <c r="C9" s="425">
        <f aca="true" t="shared" si="0" ref="C9:H9">+C10+C18+C29+C40+C51+C62+C66+C76</f>
        <v>434262030.82</v>
      </c>
      <c r="D9" s="426">
        <f>+D10+D18+D29+D40+D51+D62+D66+D76</f>
        <v>13942566.080000004</v>
      </c>
      <c r="E9" s="427">
        <f t="shared" si="0"/>
        <v>448204596.9</v>
      </c>
      <c r="F9" s="428">
        <f>+F10+F18+F29+F40+F51+F62+F66+F76</f>
        <v>274109753.46</v>
      </c>
      <c r="G9" s="429">
        <f t="shared" si="0"/>
        <v>266579761.70999998</v>
      </c>
      <c r="H9" s="429">
        <f t="shared" si="0"/>
        <v>174094843.44</v>
      </c>
    </row>
    <row r="10" spans="1:10" ht="15">
      <c r="A10" s="639" t="s">
        <v>446</v>
      </c>
      <c r="B10" s="640"/>
      <c r="C10" s="430">
        <f>SUM(C11:C17)</f>
        <v>399872766.81</v>
      </c>
      <c r="D10" s="431">
        <f>SUM(D11:D17)</f>
        <v>12809224.170000004</v>
      </c>
      <c r="E10" s="432">
        <f>SUM(E11:E17)</f>
        <v>412681990.98</v>
      </c>
      <c r="F10" s="433">
        <f>SUM(F11:F17)</f>
        <v>252203812.25</v>
      </c>
      <c r="G10" s="434">
        <f>SUM(G11:G17)</f>
        <v>246556301.42999998</v>
      </c>
      <c r="H10" s="435">
        <f>+SUM(H11:H17)</f>
        <v>160478178.73</v>
      </c>
      <c r="I10" s="436"/>
      <c r="J10" s="358"/>
    </row>
    <row r="11" spans="1:8" ht="15">
      <c r="A11" s="437"/>
      <c r="B11" s="438" t="s">
        <v>447</v>
      </c>
      <c r="C11" s="439">
        <v>194498133.62</v>
      </c>
      <c r="D11" s="440">
        <v>1590574.75</v>
      </c>
      <c r="E11" s="441">
        <f>+C11+D11</f>
        <v>196088708.37</v>
      </c>
      <c r="F11" s="441">
        <v>141415280.43</v>
      </c>
      <c r="G11" s="441">
        <v>141415280.43</v>
      </c>
      <c r="H11" s="442">
        <f>+E11-F11</f>
        <v>54673427.94</v>
      </c>
    </row>
    <row r="12" spans="1:8" ht="15">
      <c r="A12" s="437"/>
      <c r="B12" s="438" t="s">
        <v>448</v>
      </c>
      <c r="C12" s="439">
        <v>275145.36</v>
      </c>
      <c r="D12" s="440">
        <v>46638</v>
      </c>
      <c r="E12" s="441">
        <f aca="true" t="shared" si="1" ref="E12:E17">+C12+D12</f>
        <v>321783.36</v>
      </c>
      <c r="F12" s="441">
        <v>214478.64</v>
      </c>
      <c r="G12" s="441">
        <v>214478.64</v>
      </c>
      <c r="H12" s="443">
        <f aca="true" t="shared" si="2" ref="H12:H17">+E12-F12</f>
        <v>107304.71999999997</v>
      </c>
    </row>
    <row r="13" spans="1:8" ht="15">
      <c r="A13" s="437"/>
      <c r="B13" s="438" t="s">
        <v>449</v>
      </c>
      <c r="C13" s="439">
        <v>66056696.14</v>
      </c>
      <c r="D13" s="440">
        <v>-20351363.65</v>
      </c>
      <c r="E13" s="441">
        <f t="shared" si="1"/>
        <v>45705332.49</v>
      </c>
      <c r="F13" s="441">
        <v>27598306.57</v>
      </c>
      <c r="G13" s="441">
        <v>27598306.57</v>
      </c>
      <c r="H13" s="443">
        <f t="shared" si="2"/>
        <v>18107025.92</v>
      </c>
    </row>
    <row r="14" spans="1:8" ht="15">
      <c r="A14" s="437"/>
      <c r="B14" s="438" t="s">
        <v>450</v>
      </c>
      <c r="C14" s="439">
        <v>63626337.7</v>
      </c>
      <c r="D14" s="440">
        <v>4024222.4</v>
      </c>
      <c r="E14" s="441">
        <f t="shared" si="1"/>
        <v>67650560.10000001</v>
      </c>
      <c r="F14" s="441">
        <v>46652841.77</v>
      </c>
      <c r="G14" s="441">
        <v>44201482.83</v>
      </c>
      <c r="H14" s="443">
        <f t="shared" si="2"/>
        <v>20997718.330000006</v>
      </c>
    </row>
    <row r="15" spans="1:8" ht="15">
      <c r="A15" s="437"/>
      <c r="B15" s="438" t="s">
        <v>451</v>
      </c>
      <c r="C15" s="439">
        <v>75416453.99</v>
      </c>
      <c r="D15" s="444">
        <v>27499152.67</v>
      </c>
      <c r="E15" s="441">
        <f>+C15+D15</f>
        <v>102915606.66</v>
      </c>
      <c r="F15" s="441">
        <v>36322904.84</v>
      </c>
      <c r="G15" s="441">
        <v>33126752.96</v>
      </c>
      <c r="H15" s="443">
        <f>+E15-F15</f>
        <v>66592701.81999999</v>
      </c>
    </row>
    <row r="16" spans="1:8" ht="15">
      <c r="A16" s="437"/>
      <c r="B16" s="438" t="s">
        <v>452</v>
      </c>
      <c r="C16" s="445">
        <v>0</v>
      </c>
      <c r="D16" s="446">
        <v>0</v>
      </c>
      <c r="E16" s="441">
        <f t="shared" si="1"/>
        <v>0</v>
      </c>
      <c r="F16" s="441">
        <v>0</v>
      </c>
      <c r="G16" s="441">
        <v>0</v>
      </c>
      <c r="H16" s="443">
        <f t="shared" si="2"/>
        <v>0</v>
      </c>
    </row>
    <row r="17" spans="1:8" ht="15">
      <c r="A17" s="437"/>
      <c r="B17" s="438" t="s">
        <v>453</v>
      </c>
      <c r="C17" s="445">
        <v>0</v>
      </c>
      <c r="D17" s="446">
        <v>0</v>
      </c>
      <c r="E17" s="441">
        <f t="shared" si="1"/>
        <v>0</v>
      </c>
      <c r="F17" s="441">
        <v>0</v>
      </c>
      <c r="G17" s="441">
        <v>0</v>
      </c>
      <c r="H17" s="443">
        <f t="shared" si="2"/>
        <v>0</v>
      </c>
    </row>
    <row r="18" spans="1:10" ht="15">
      <c r="A18" s="639" t="s">
        <v>454</v>
      </c>
      <c r="B18" s="640"/>
      <c r="C18" s="447">
        <f>SUM(C19:C28)</f>
        <v>9505041</v>
      </c>
      <c r="D18" s="448">
        <f>SUM(D19:D28)</f>
        <v>-949585.9799999999</v>
      </c>
      <c r="E18" s="449">
        <f>SUM(E19:E28)</f>
        <v>8555455.020000001</v>
      </c>
      <c r="F18" s="433">
        <f>SUM(F19:F28)</f>
        <v>2748872.28</v>
      </c>
      <c r="G18" s="434">
        <f>SUM(G19:G28)</f>
        <v>2582009.27</v>
      </c>
      <c r="H18" s="435">
        <f>+SUM(H19:H28)</f>
        <v>5806582.74</v>
      </c>
      <c r="I18" s="358"/>
      <c r="J18" s="358"/>
    </row>
    <row r="19" spans="1:9" ht="15">
      <c r="A19" s="639"/>
      <c r="B19" s="438" t="s">
        <v>455</v>
      </c>
      <c r="C19" s="450">
        <v>5015441</v>
      </c>
      <c r="D19" s="451">
        <v>1435806.81</v>
      </c>
      <c r="E19" s="441">
        <f aca="true" t="shared" si="3" ref="E19:E28">+C19+D19</f>
        <v>6451247.8100000005</v>
      </c>
      <c r="F19" s="441">
        <v>1406099.27</v>
      </c>
      <c r="G19" s="441">
        <v>1342529.07</v>
      </c>
      <c r="H19" s="443">
        <f>+E19-F19</f>
        <v>5045148.540000001</v>
      </c>
      <c r="I19" s="353"/>
    </row>
    <row r="20" spans="1:9" ht="15">
      <c r="A20" s="639"/>
      <c r="B20" s="438" t="s">
        <v>456</v>
      </c>
      <c r="C20" s="450"/>
      <c r="D20" s="451"/>
      <c r="E20" s="441"/>
      <c r="F20" s="441"/>
      <c r="G20" s="441"/>
      <c r="H20" s="443"/>
      <c r="I20" s="353"/>
    </row>
    <row r="21" spans="1:9" ht="15">
      <c r="A21" s="437"/>
      <c r="B21" s="438" t="s">
        <v>457</v>
      </c>
      <c r="C21" s="450">
        <v>773800</v>
      </c>
      <c r="D21" s="451">
        <v>-426745.69</v>
      </c>
      <c r="E21" s="441">
        <f t="shared" si="3"/>
        <v>347054.31</v>
      </c>
      <c r="F21" s="441">
        <v>182209.54</v>
      </c>
      <c r="G21" s="441">
        <v>141947.53</v>
      </c>
      <c r="H21" s="443">
        <f aca="true" t="shared" si="4" ref="H21:H28">+E21-F21</f>
        <v>164844.77</v>
      </c>
      <c r="I21" s="353"/>
    </row>
    <row r="22" spans="1:9" ht="15">
      <c r="A22" s="437"/>
      <c r="B22" s="438" t="s">
        <v>458</v>
      </c>
      <c r="C22" s="439">
        <v>0</v>
      </c>
      <c r="D22" s="451">
        <v>0</v>
      </c>
      <c r="E22" s="441">
        <f t="shared" si="3"/>
        <v>0</v>
      </c>
      <c r="F22" s="441">
        <v>0</v>
      </c>
      <c r="G22" s="441">
        <v>0</v>
      </c>
      <c r="H22" s="443">
        <f t="shared" si="4"/>
        <v>0</v>
      </c>
      <c r="I22" s="353"/>
    </row>
    <row r="23" spans="1:9" ht="15">
      <c r="A23" s="437"/>
      <c r="B23" s="438" t="s">
        <v>459</v>
      </c>
      <c r="C23" s="439">
        <v>42000</v>
      </c>
      <c r="D23" s="451">
        <v>462108.13</v>
      </c>
      <c r="E23" s="441">
        <f t="shared" si="3"/>
        <v>504108.13</v>
      </c>
      <c r="F23" s="441">
        <v>91129.68</v>
      </c>
      <c r="G23" s="441">
        <v>91129.68</v>
      </c>
      <c r="H23" s="443">
        <f t="shared" si="4"/>
        <v>412978.45</v>
      </c>
      <c r="I23" s="353"/>
    </row>
    <row r="24" spans="1:9" ht="15">
      <c r="A24" s="437"/>
      <c r="B24" s="438" t="s">
        <v>460</v>
      </c>
      <c r="C24" s="439">
        <v>777200</v>
      </c>
      <c r="D24" s="451">
        <v>-704963.94</v>
      </c>
      <c r="E24" s="441">
        <f t="shared" si="3"/>
        <v>72236.06000000006</v>
      </c>
      <c r="F24" s="441">
        <v>58824.05</v>
      </c>
      <c r="G24" s="441">
        <v>58824.05</v>
      </c>
      <c r="H24" s="443">
        <f t="shared" si="4"/>
        <v>13412.010000000053</v>
      </c>
      <c r="I24" s="353"/>
    </row>
    <row r="25" spans="1:9" ht="15">
      <c r="A25" s="437"/>
      <c r="B25" s="438" t="s">
        <v>461</v>
      </c>
      <c r="C25" s="439">
        <v>804500</v>
      </c>
      <c r="D25" s="451">
        <v>-48000</v>
      </c>
      <c r="E25" s="441">
        <f t="shared" si="3"/>
        <v>756500</v>
      </c>
      <c r="F25" s="441">
        <v>564822</v>
      </c>
      <c r="G25" s="441">
        <v>564822</v>
      </c>
      <c r="H25" s="443">
        <f t="shared" si="4"/>
        <v>191678</v>
      </c>
      <c r="I25" s="353"/>
    </row>
    <row r="26" spans="1:8" ht="15">
      <c r="A26" s="437"/>
      <c r="B26" s="438" t="s">
        <v>462</v>
      </c>
      <c r="C26" s="439">
        <v>420000</v>
      </c>
      <c r="D26" s="451">
        <v>-161439.6</v>
      </c>
      <c r="E26" s="441">
        <f t="shared" si="3"/>
        <v>258560.4</v>
      </c>
      <c r="F26" s="441">
        <v>300518.86</v>
      </c>
      <c r="G26" s="441">
        <v>269454.06</v>
      </c>
      <c r="H26" s="443">
        <f t="shared" si="4"/>
        <v>-41958.45999999999</v>
      </c>
    </row>
    <row r="27" spans="1:8" ht="15">
      <c r="A27" s="437"/>
      <c r="B27" s="438" t="s">
        <v>463</v>
      </c>
      <c r="C27" s="439">
        <v>0</v>
      </c>
      <c r="D27" s="451">
        <v>0</v>
      </c>
      <c r="E27" s="441">
        <f t="shared" si="3"/>
        <v>0</v>
      </c>
      <c r="F27" s="441">
        <v>0</v>
      </c>
      <c r="G27" s="441">
        <v>0</v>
      </c>
      <c r="H27" s="443">
        <f t="shared" si="4"/>
        <v>0</v>
      </c>
    </row>
    <row r="28" spans="1:8" ht="15">
      <c r="A28" s="437"/>
      <c r="B28" s="438" t="s">
        <v>464</v>
      </c>
      <c r="C28" s="439">
        <v>1672100</v>
      </c>
      <c r="D28" s="451">
        <v>-1506351.69</v>
      </c>
      <c r="E28" s="441">
        <f t="shared" si="3"/>
        <v>165748.31000000006</v>
      </c>
      <c r="F28" s="441">
        <v>145268.88</v>
      </c>
      <c r="G28" s="441">
        <v>113302.88</v>
      </c>
      <c r="H28" s="443">
        <f t="shared" si="4"/>
        <v>20479.43000000005</v>
      </c>
    </row>
    <row r="29" spans="1:10" ht="15">
      <c r="A29" s="639" t="s">
        <v>465</v>
      </c>
      <c r="B29" s="640"/>
      <c r="C29" s="447">
        <f>SUM(C30:C39)</f>
        <v>22384223.01</v>
      </c>
      <c r="D29" s="448">
        <f>SUM(D30:D39)</f>
        <v>1646401.5</v>
      </c>
      <c r="E29" s="449">
        <f>SUM(E30:E39)</f>
        <v>24030624.51</v>
      </c>
      <c r="F29" s="433">
        <f>SUM(F30:F39)</f>
        <v>18865882.56</v>
      </c>
      <c r="G29" s="434">
        <f>SUM(G30:G39)</f>
        <v>17150464.64</v>
      </c>
      <c r="H29" s="435">
        <f>+SUM(H30:H39)</f>
        <v>5164741.949999999</v>
      </c>
      <c r="I29" s="358"/>
      <c r="J29" s="358"/>
    </row>
    <row r="30" spans="1:10" ht="15">
      <c r="A30" s="437"/>
      <c r="B30" s="438" t="s">
        <v>466</v>
      </c>
      <c r="C30" s="439">
        <v>4610191</v>
      </c>
      <c r="D30" s="440">
        <v>619631.22</v>
      </c>
      <c r="E30" s="441">
        <f>+C30+D30</f>
        <v>5229822.22</v>
      </c>
      <c r="F30" s="440">
        <v>3558127.96</v>
      </c>
      <c r="G30" s="440">
        <v>3558127.96</v>
      </c>
      <c r="H30" s="443">
        <f>+E30-F30</f>
        <v>1671694.2599999998</v>
      </c>
      <c r="I30" s="353"/>
      <c r="J30" s="353"/>
    </row>
    <row r="31" spans="1:10" ht="15">
      <c r="A31" s="437"/>
      <c r="B31" s="438" t="s">
        <v>467</v>
      </c>
      <c r="C31" s="439">
        <v>1273000</v>
      </c>
      <c r="D31" s="440">
        <v>-230700</v>
      </c>
      <c r="E31" s="440">
        <f>+C31+D31</f>
        <v>1042300</v>
      </c>
      <c r="F31" s="440">
        <v>744380</v>
      </c>
      <c r="G31" s="440">
        <v>696760</v>
      </c>
      <c r="H31" s="443">
        <f>+E31-F31</f>
        <v>297920</v>
      </c>
      <c r="I31" s="353"/>
      <c r="J31" s="358"/>
    </row>
    <row r="32" spans="1:9" ht="15">
      <c r="A32" s="437"/>
      <c r="B32" s="438" t="s">
        <v>468</v>
      </c>
      <c r="C32" s="439">
        <v>12941976</v>
      </c>
      <c r="D32" s="440">
        <v>-1374803.83</v>
      </c>
      <c r="E32" s="440">
        <f>+C32+D32</f>
        <v>11567172.17</v>
      </c>
      <c r="F32" s="440">
        <v>9518493.27</v>
      </c>
      <c r="G32" s="440">
        <v>8279594.47</v>
      </c>
      <c r="H32" s="443">
        <f>+E32-F32</f>
        <v>2048678.9000000004</v>
      </c>
      <c r="I32" s="353"/>
    </row>
    <row r="33" spans="1:9" ht="15">
      <c r="A33" s="437"/>
      <c r="B33" s="438" t="s">
        <v>469</v>
      </c>
      <c r="C33" s="439">
        <v>225000</v>
      </c>
      <c r="D33" s="440">
        <v>-24133.04</v>
      </c>
      <c r="E33" s="440">
        <f>+C33+D33</f>
        <v>200866.96</v>
      </c>
      <c r="F33" s="440">
        <v>179080.18</v>
      </c>
      <c r="G33" s="440">
        <v>179080.18</v>
      </c>
      <c r="H33" s="443">
        <f>+E33-F33</f>
        <v>21786.78</v>
      </c>
      <c r="I33" s="353"/>
    </row>
    <row r="34" spans="1:9" ht="15">
      <c r="A34" s="639"/>
      <c r="B34" s="438" t="s">
        <v>470</v>
      </c>
      <c r="C34" s="641">
        <v>394000</v>
      </c>
      <c r="D34" s="572">
        <v>189345.54</v>
      </c>
      <c r="E34" s="642">
        <f>+C34+D34</f>
        <v>583345.54</v>
      </c>
      <c r="F34" s="642">
        <v>245276.94</v>
      </c>
      <c r="G34" s="642">
        <v>242608.94</v>
      </c>
      <c r="H34" s="643">
        <f>+E34-F34</f>
        <v>338068.60000000003</v>
      </c>
      <c r="I34" s="353"/>
    </row>
    <row r="35" spans="1:9" ht="15">
      <c r="A35" s="639"/>
      <c r="B35" s="438" t="s">
        <v>471</v>
      </c>
      <c r="C35" s="641"/>
      <c r="D35" s="572"/>
      <c r="E35" s="642"/>
      <c r="F35" s="642"/>
      <c r="G35" s="642"/>
      <c r="H35" s="643"/>
      <c r="I35" s="353"/>
    </row>
    <row r="36" spans="1:9" ht="15">
      <c r="A36" s="437"/>
      <c r="B36" s="438" t="s">
        <v>472</v>
      </c>
      <c r="C36" s="439">
        <v>0</v>
      </c>
      <c r="D36" s="440">
        <v>166274.97</v>
      </c>
      <c r="E36" s="440">
        <f>+C36+D36</f>
        <v>166274.97</v>
      </c>
      <c r="F36" s="440">
        <v>36098.43</v>
      </c>
      <c r="G36" s="440">
        <v>36098.43</v>
      </c>
      <c r="H36" s="443">
        <f>+E36-F36</f>
        <v>130176.54000000001</v>
      </c>
      <c r="I36" s="353"/>
    </row>
    <row r="37" spans="1:9" ht="15">
      <c r="A37" s="437"/>
      <c r="B37" s="438" t="s">
        <v>473</v>
      </c>
      <c r="C37" s="439">
        <v>501800</v>
      </c>
      <c r="D37" s="440">
        <v>-94944.82</v>
      </c>
      <c r="E37" s="440">
        <f>+C37+D37</f>
        <v>406855.18</v>
      </c>
      <c r="F37" s="440">
        <v>212224</v>
      </c>
      <c r="G37" s="440">
        <v>212224</v>
      </c>
      <c r="H37" s="443">
        <f>+E37-F37</f>
        <v>194631.18</v>
      </c>
      <c r="I37" s="353"/>
    </row>
    <row r="38" spans="1:9" ht="15">
      <c r="A38" s="437"/>
      <c r="B38" s="438" t="s">
        <v>474</v>
      </c>
      <c r="C38" s="439">
        <v>483500</v>
      </c>
      <c r="D38" s="440">
        <v>367612.62</v>
      </c>
      <c r="E38" s="440">
        <f>+C38+D38</f>
        <v>851112.62</v>
      </c>
      <c r="F38" s="440">
        <v>397491.23</v>
      </c>
      <c r="G38" s="440">
        <v>384451.23</v>
      </c>
      <c r="H38" s="443">
        <f>+E38-F38</f>
        <v>453621.39</v>
      </c>
      <c r="I38" s="353"/>
    </row>
    <row r="39" spans="1:8" ht="15">
      <c r="A39" s="437"/>
      <c r="B39" s="438" t="s">
        <v>475</v>
      </c>
      <c r="C39" s="439">
        <v>1954756.01</v>
      </c>
      <c r="D39" s="440">
        <v>2028118.84</v>
      </c>
      <c r="E39" s="440">
        <f>+C39+D39</f>
        <v>3982874.85</v>
      </c>
      <c r="F39" s="440">
        <v>3974710.55</v>
      </c>
      <c r="G39" s="440">
        <v>3561519.43</v>
      </c>
      <c r="H39" s="443">
        <f>+E39-F39</f>
        <v>8164.300000000279</v>
      </c>
    </row>
    <row r="40" spans="1:8" ht="15">
      <c r="A40" s="639" t="s">
        <v>476</v>
      </c>
      <c r="B40" s="640"/>
      <c r="C40" s="644">
        <v>0</v>
      </c>
      <c r="D40" s="645">
        <v>0</v>
      </c>
      <c r="E40" s="645">
        <v>0</v>
      </c>
      <c r="F40" s="646">
        <f>+SUM(F42:F50)</f>
        <v>0</v>
      </c>
      <c r="G40" s="647">
        <f>+SUM(G42:G50)</f>
        <v>0</v>
      </c>
      <c r="H40" s="646">
        <f>+SUM(H42:H50)</f>
        <v>0</v>
      </c>
    </row>
    <row r="41" spans="1:8" ht="15">
      <c r="A41" s="639" t="s">
        <v>477</v>
      </c>
      <c r="B41" s="640"/>
      <c r="C41" s="644"/>
      <c r="D41" s="645"/>
      <c r="E41" s="645"/>
      <c r="F41" s="646"/>
      <c r="G41" s="647"/>
      <c r="H41" s="646"/>
    </row>
    <row r="42" spans="1:8" ht="15">
      <c r="A42" s="437"/>
      <c r="B42" s="438" t="s">
        <v>478</v>
      </c>
      <c r="C42" s="445">
        <v>0</v>
      </c>
      <c r="D42" s="440">
        <v>0</v>
      </c>
      <c r="E42" s="440">
        <v>0</v>
      </c>
      <c r="F42" s="440">
        <v>0</v>
      </c>
      <c r="G42" s="440">
        <v>0</v>
      </c>
      <c r="H42" s="443">
        <v>0</v>
      </c>
    </row>
    <row r="43" spans="1:8" ht="15">
      <c r="A43" s="437"/>
      <c r="B43" s="438" t="s">
        <v>479</v>
      </c>
      <c r="C43" s="445">
        <v>0</v>
      </c>
      <c r="D43" s="440">
        <v>0</v>
      </c>
      <c r="E43" s="440">
        <v>0</v>
      </c>
      <c r="F43" s="440">
        <v>0</v>
      </c>
      <c r="G43" s="440">
        <v>0</v>
      </c>
      <c r="H43" s="443">
        <v>0</v>
      </c>
    </row>
    <row r="44" spans="1:8" ht="15">
      <c r="A44" s="437"/>
      <c r="B44" s="438" t="s">
        <v>480</v>
      </c>
      <c r="C44" s="445">
        <v>0</v>
      </c>
      <c r="D44" s="440">
        <v>0</v>
      </c>
      <c r="E44" s="440">
        <v>0</v>
      </c>
      <c r="F44" s="440">
        <v>0</v>
      </c>
      <c r="G44" s="440">
        <v>0</v>
      </c>
      <c r="H44" s="443">
        <v>0</v>
      </c>
    </row>
    <row r="45" spans="1:8" ht="15">
      <c r="A45" s="437"/>
      <c r="B45" s="438" t="s">
        <v>481</v>
      </c>
      <c r="C45" s="445">
        <v>0</v>
      </c>
      <c r="D45" s="440">
        <v>0</v>
      </c>
      <c r="E45" s="440">
        <v>0</v>
      </c>
      <c r="F45" s="440">
        <v>0</v>
      </c>
      <c r="G45" s="440">
        <v>0</v>
      </c>
      <c r="H45" s="443">
        <v>0</v>
      </c>
    </row>
    <row r="46" spans="1:8" ht="15">
      <c r="A46" s="437"/>
      <c r="B46" s="438" t="s">
        <v>482</v>
      </c>
      <c r="C46" s="445">
        <v>0</v>
      </c>
      <c r="D46" s="440">
        <v>0</v>
      </c>
      <c r="E46" s="440">
        <v>0</v>
      </c>
      <c r="F46" s="440">
        <v>0</v>
      </c>
      <c r="G46" s="440">
        <v>0</v>
      </c>
      <c r="H46" s="443">
        <v>0</v>
      </c>
    </row>
    <row r="47" spans="1:8" ht="15">
      <c r="A47" s="437"/>
      <c r="B47" s="438" t="s">
        <v>483</v>
      </c>
      <c r="C47" s="445">
        <v>0</v>
      </c>
      <c r="D47" s="440">
        <v>0</v>
      </c>
      <c r="E47" s="440">
        <v>0</v>
      </c>
      <c r="F47" s="440">
        <v>0</v>
      </c>
      <c r="G47" s="440">
        <v>0</v>
      </c>
      <c r="H47" s="443">
        <v>0</v>
      </c>
    </row>
    <row r="48" spans="1:8" ht="15">
      <c r="A48" s="437"/>
      <c r="B48" s="438" t="s">
        <v>484</v>
      </c>
      <c r="C48" s="445">
        <v>0</v>
      </c>
      <c r="D48" s="440">
        <v>0</v>
      </c>
      <c r="E48" s="440">
        <v>0</v>
      </c>
      <c r="F48" s="440">
        <v>0</v>
      </c>
      <c r="G48" s="440">
        <v>0</v>
      </c>
      <c r="H48" s="443">
        <v>0</v>
      </c>
    </row>
    <row r="49" spans="1:8" ht="15">
      <c r="A49" s="437"/>
      <c r="B49" s="438" t="s">
        <v>485</v>
      </c>
      <c r="C49" s="445">
        <v>0</v>
      </c>
      <c r="D49" s="440">
        <v>0</v>
      </c>
      <c r="E49" s="440">
        <v>0</v>
      </c>
      <c r="F49" s="440">
        <v>0</v>
      </c>
      <c r="G49" s="440">
        <v>0</v>
      </c>
      <c r="H49" s="443">
        <v>0</v>
      </c>
    </row>
    <row r="50" spans="1:8" ht="15">
      <c r="A50" s="437"/>
      <c r="B50" s="438" t="s">
        <v>486</v>
      </c>
      <c r="C50" s="445">
        <v>0</v>
      </c>
      <c r="D50" s="440">
        <v>0</v>
      </c>
      <c r="E50" s="440">
        <v>0</v>
      </c>
      <c r="F50" s="440">
        <v>0</v>
      </c>
      <c r="G50" s="440">
        <v>0</v>
      </c>
      <c r="H50" s="443">
        <v>0</v>
      </c>
    </row>
    <row r="51" spans="1:10" ht="15">
      <c r="A51" s="639" t="s">
        <v>487</v>
      </c>
      <c r="B51" s="640"/>
      <c r="C51" s="648">
        <f>SUM(C53:C61)</f>
        <v>2500000</v>
      </c>
      <c r="D51" s="649">
        <f>SUM(D53:D61)</f>
        <v>436526.39</v>
      </c>
      <c r="E51" s="649">
        <f>SUM(E53:E61)</f>
        <v>2936526.39</v>
      </c>
      <c r="F51" s="649">
        <f>SUM(F53:F61)</f>
        <v>291186.37</v>
      </c>
      <c r="G51" s="649">
        <f>SUM(G53:G61)</f>
        <v>290986.37</v>
      </c>
      <c r="H51" s="650">
        <f>+SUM(H53:H61)</f>
        <v>2645340.02</v>
      </c>
      <c r="I51" s="166"/>
      <c r="J51" s="358"/>
    </row>
    <row r="52" spans="1:10" ht="15">
      <c r="A52" s="639" t="s">
        <v>488</v>
      </c>
      <c r="B52" s="640"/>
      <c r="C52" s="648"/>
      <c r="D52" s="649"/>
      <c r="E52" s="649"/>
      <c r="F52" s="649"/>
      <c r="G52" s="649"/>
      <c r="H52" s="650"/>
      <c r="J52" s="358"/>
    </row>
    <row r="53" spans="1:9" ht="15">
      <c r="A53" s="437"/>
      <c r="B53" s="438" t="s">
        <v>489</v>
      </c>
      <c r="C53" s="439">
        <v>0</v>
      </c>
      <c r="D53" s="440">
        <v>323754.05</v>
      </c>
      <c r="E53" s="440">
        <f>+C53+D53</f>
        <v>323754.05</v>
      </c>
      <c r="F53" s="440">
        <v>178414.03</v>
      </c>
      <c r="G53" s="440">
        <v>178214.03</v>
      </c>
      <c r="H53" s="443">
        <f aca="true" t="shared" si="5" ref="H53:H66">+E53-F53</f>
        <v>145340.02</v>
      </c>
      <c r="I53" s="353"/>
    </row>
    <row r="54" spans="1:9" ht="15">
      <c r="A54" s="437"/>
      <c r="B54" s="438" t="s">
        <v>490</v>
      </c>
      <c r="C54" s="439">
        <v>0</v>
      </c>
      <c r="D54" s="440">
        <v>14618.32</v>
      </c>
      <c r="E54" s="440">
        <f aca="true" t="shared" si="6" ref="E54:E61">+C54+D54</f>
        <v>14618.32</v>
      </c>
      <c r="F54" s="440">
        <v>14618.32</v>
      </c>
      <c r="G54" s="440">
        <v>14618.32</v>
      </c>
      <c r="H54" s="443">
        <f t="shared" si="5"/>
        <v>0</v>
      </c>
      <c r="I54" s="353"/>
    </row>
    <row r="55" spans="1:9" ht="15">
      <c r="A55" s="452"/>
      <c r="B55" s="438" t="s">
        <v>491</v>
      </c>
      <c r="C55" s="439">
        <v>0</v>
      </c>
      <c r="D55" s="440">
        <v>82216.62</v>
      </c>
      <c r="E55" s="440">
        <f t="shared" si="6"/>
        <v>82216.62</v>
      </c>
      <c r="F55" s="440">
        <v>82216.62</v>
      </c>
      <c r="G55" s="440">
        <v>82216.62</v>
      </c>
      <c r="H55" s="443">
        <f t="shared" si="5"/>
        <v>0</v>
      </c>
      <c r="I55" s="353"/>
    </row>
    <row r="56" spans="1:9" ht="15">
      <c r="A56" s="437"/>
      <c r="B56" s="438" t="s">
        <v>492</v>
      </c>
      <c r="C56" s="445">
        <v>2500000</v>
      </c>
      <c r="D56" s="440">
        <v>0</v>
      </c>
      <c r="E56" s="440">
        <f t="shared" si="6"/>
        <v>2500000</v>
      </c>
      <c r="F56" s="453">
        <v>0</v>
      </c>
      <c r="G56" s="453">
        <v>0</v>
      </c>
      <c r="H56" s="443">
        <f t="shared" si="5"/>
        <v>2500000</v>
      </c>
      <c r="I56" s="353"/>
    </row>
    <row r="57" spans="1:8" ht="15">
      <c r="A57" s="437" t="s">
        <v>493</v>
      </c>
      <c r="B57" s="438" t="s">
        <v>494</v>
      </c>
      <c r="C57" s="445">
        <v>0</v>
      </c>
      <c r="D57" s="440">
        <v>0</v>
      </c>
      <c r="E57" s="440">
        <f t="shared" si="6"/>
        <v>0</v>
      </c>
      <c r="F57" s="453">
        <v>0</v>
      </c>
      <c r="G57" s="453">
        <v>0</v>
      </c>
      <c r="H57" s="443">
        <f t="shared" si="5"/>
        <v>0</v>
      </c>
    </row>
    <row r="58" spans="1:8" ht="15">
      <c r="A58" s="437"/>
      <c r="B58" s="438" t="s">
        <v>495</v>
      </c>
      <c r="C58" s="445">
        <v>0</v>
      </c>
      <c r="D58" s="440">
        <v>4175</v>
      </c>
      <c r="E58" s="440">
        <f t="shared" si="6"/>
        <v>4175</v>
      </c>
      <c r="F58" s="453">
        <v>4175</v>
      </c>
      <c r="G58" s="453">
        <v>4175</v>
      </c>
      <c r="H58" s="443">
        <f t="shared" si="5"/>
        <v>0</v>
      </c>
    </row>
    <row r="59" spans="1:8" ht="15">
      <c r="A59" s="452"/>
      <c r="B59" s="438" t="s">
        <v>496</v>
      </c>
      <c r="C59" s="445">
        <v>0</v>
      </c>
      <c r="D59" s="440">
        <v>0</v>
      </c>
      <c r="E59" s="440">
        <f t="shared" si="6"/>
        <v>0</v>
      </c>
      <c r="F59" s="453">
        <v>0</v>
      </c>
      <c r="G59" s="453">
        <v>0</v>
      </c>
      <c r="H59" s="443">
        <f t="shared" si="5"/>
        <v>0</v>
      </c>
    </row>
    <row r="60" spans="1:8" ht="15">
      <c r="A60" s="437"/>
      <c r="B60" s="438" t="s">
        <v>497</v>
      </c>
      <c r="C60" s="445">
        <v>0</v>
      </c>
      <c r="D60" s="440">
        <v>0</v>
      </c>
      <c r="E60" s="440">
        <f t="shared" si="6"/>
        <v>0</v>
      </c>
      <c r="F60" s="453">
        <v>0</v>
      </c>
      <c r="G60" s="453">
        <v>0</v>
      </c>
      <c r="H60" s="443">
        <f t="shared" si="5"/>
        <v>0</v>
      </c>
    </row>
    <row r="61" spans="1:8" ht="15">
      <c r="A61" s="437"/>
      <c r="B61" s="438" t="s">
        <v>498</v>
      </c>
      <c r="C61" s="445">
        <v>0</v>
      </c>
      <c r="D61" s="440">
        <v>11762.4</v>
      </c>
      <c r="E61" s="440">
        <f t="shared" si="6"/>
        <v>11762.4</v>
      </c>
      <c r="F61" s="453">
        <v>11762.4</v>
      </c>
      <c r="G61" s="453">
        <v>11762.4</v>
      </c>
      <c r="H61" s="443">
        <f t="shared" si="5"/>
        <v>0</v>
      </c>
    </row>
    <row r="62" spans="1:8" ht="15">
      <c r="A62" s="639" t="s">
        <v>499</v>
      </c>
      <c r="B62" s="640"/>
      <c r="C62" s="447">
        <f>SUM(C63:C65)</f>
        <v>0</v>
      </c>
      <c r="D62" s="448">
        <f>SUM(D63:D65)</f>
        <v>0</v>
      </c>
      <c r="E62" s="448">
        <f>SUM(E63:E65)</f>
        <v>0</v>
      </c>
      <c r="F62" s="449">
        <f>SUM(F63:F65)</f>
        <v>0</v>
      </c>
      <c r="G62" s="433">
        <f>SUM(G63:G65)</f>
        <v>0</v>
      </c>
      <c r="H62" s="443">
        <f t="shared" si="5"/>
        <v>0</v>
      </c>
    </row>
    <row r="63" spans="1:8" ht="15">
      <c r="A63" s="437"/>
      <c r="B63" s="438" t="s">
        <v>500</v>
      </c>
      <c r="C63" s="445">
        <v>0</v>
      </c>
      <c r="D63" s="440">
        <v>0</v>
      </c>
      <c r="E63" s="440">
        <v>0</v>
      </c>
      <c r="F63" s="440">
        <v>0</v>
      </c>
      <c r="G63" s="440">
        <v>0</v>
      </c>
      <c r="H63" s="443">
        <f t="shared" si="5"/>
        <v>0</v>
      </c>
    </row>
    <row r="64" spans="1:8" ht="15">
      <c r="A64" s="437"/>
      <c r="B64" s="438" t="s">
        <v>501</v>
      </c>
      <c r="C64" s="439">
        <v>0</v>
      </c>
      <c r="D64" s="453">
        <v>0</v>
      </c>
      <c r="E64" s="453">
        <f>+C64+D64</f>
        <v>0</v>
      </c>
      <c r="F64" s="453">
        <v>0</v>
      </c>
      <c r="G64" s="453">
        <v>0</v>
      </c>
      <c r="H64" s="443">
        <f t="shared" si="5"/>
        <v>0</v>
      </c>
    </row>
    <row r="65" spans="1:8" ht="15">
      <c r="A65" s="437"/>
      <c r="B65" s="438" t="s">
        <v>502</v>
      </c>
      <c r="C65" s="445">
        <v>0</v>
      </c>
      <c r="D65" s="440">
        <v>0</v>
      </c>
      <c r="E65" s="440">
        <v>0</v>
      </c>
      <c r="F65" s="440">
        <v>0</v>
      </c>
      <c r="G65" s="440">
        <v>0</v>
      </c>
      <c r="H65" s="443">
        <f t="shared" si="5"/>
        <v>0</v>
      </c>
    </row>
    <row r="66" spans="1:8" ht="15">
      <c r="A66" s="454" t="s">
        <v>503</v>
      </c>
      <c r="B66" s="455"/>
      <c r="C66" s="445">
        <f>SUM(C68:C75)</f>
        <v>0</v>
      </c>
      <c r="D66" s="446">
        <f>SUM(D68:D75)</f>
        <v>0</v>
      </c>
      <c r="E66" s="446">
        <f>SUM(E68:E75)</f>
        <v>0</v>
      </c>
      <c r="F66" s="446">
        <f>SUM(F68:F75)</f>
        <v>0</v>
      </c>
      <c r="G66" s="446">
        <f>SUM(G68:G75)</f>
        <v>0</v>
      </c>
      <c r="H66" s="443">
        <f t="shared" si="5"/>
        <v>0</v>
      </c>
    </row>
    <row r="67" spans="1:8" ht="15">
      <c r="A67" s="456" t="s">
        <v>504</v>
      </c>
      <c r="B67" s="455"/>
      <c r="C67" s="445"/>
      <c r="D67" s="446"/>
      <c r="E67" s="446"/>
      <c r="F67" s="446"/>
      <c r="G67" s="446"/>
      <c r="H67" s="441"/>
    </row>
    <row r="68" spans="1:8" ht="15">
      <c r="A68" s="437"/>
      <c r="B68" s="438" t="s">
        <v>505</v>
      </c>
      <c r="C68" s="445">
        <v>0</v>
      </c>
      <c r="D68" s="446">
        <v>0</v>
      </c>
      <c r="E68" s="446">
        <v>0</v>
      </c>
      <c r="F68" s="446">
        <v>0</v>
      </c>
      <c r="G68" s="446">
        <v>0</v>
      </c>
      <c r="H68" s="441">
        <v>0</v>
      </c>
    </row>
    <row r="69" spans="1:8" ht="15">
      <c r="A69" s="437"/>
      <c r="B69" s="438" t="s">
        <v>506</v>
      </c>
      <c r="C69" s="445">
        <v>0</v>
      </c>
      <c r="D69" s="446">
        <v>0</v>
      </c>
      <c r="E69" s="446">
        <v>0</v>
      </c>
      <c r="F69" s="446">
        <v>0</v>
      </c>
      <c r="G69" s="446">
        <v>0</v>
      </c>
      <c r="H69" s="441">
        <v>0</v>
      </c>
    </row>
    <row r="70" spans="1:8" ht="15">
      <c r="A70" s="437"/>
      <c r="B70" s="438" t="s">
        <v>507</v>
      </c>
      <c r="C70" s="445">
        <v>0</v>
      </c>
      <c r="D70" s="446">
        <v>0</v>
      </c>
      <c r="E70" s="446">
        <v>0</v>
      </c>
      <c r="F70" s="446">
        <v>0</v>
      </c>
      <c r="G70" s="446">
        <v>0</v>
      </c>
      <c r="H70" s="441">
        <v>0</v>
      </c>
    </row>
    <row r="71" spans="1:8" ht="15">
      <c r="A71" s="437"/>
      <c r="B71" s="438" t="s">
        <v>508</v>
      </c>
      <c r="C71" s="445">
        <v>0</v>
      </c>
      <c r="D71" s="446">
        <v>0</v>
      </c>
      <c r="E71" s="446">
        <v>0</v>
      </c>
      <c r="F71" s="446">
        <v>0</v>
      </c>
      <c r="G71" s="446">
        <v>0</v>
      </c>
      <c r="H71" s="441">
        <v>0</v>
      </c>
    </row>
    <row r="72" spans="1:8" ht="15">
      <c r="A72" s="437"/>
      <c r="B72" s="438" t="s">
        <v>509</v>
      </c>
      <c r="C72" s="445">
        <v>0</v>
      </c>
      <c r="D72" s="446">
        <v>0</v>
      </c>
      <c r="E72" s="446">
        <v>0</v>
      </c>
      <c r="F72" s="446">
        <v>0</v>
      </c>
      <c r="G72" s="446">
        <v>0</v>
      </c>
      <c r="H72" s="441">
        <v>0</v>
      </c>
    </row>
    <row r="73" spans="1:8" ht="15">
      <c r="A73" s="457"/>
      <c r="B73" s="458" t="s">
        <v>510</v>
      </c>
      <c r="C73" s="445">
        <v>0</v>
      </c>
      <c r="D73" s="445">
        <v>0</v>
      </c>
      <c r="E73" s="445">
        <v>0</v>
      </c>
      <c r="F73" s="445">
        <v>0</v>
      </c>
      <c r="G73" s="445">
        <v>0</v>
      </c>
      <c r="H73" s="459">
        <v>0</v>
      </c>
    </row>
    <row r="74" spans="1:8" ht="15">
      <c r="A74" s="437"/>
      <c r="B74" s="458" t="s">
        <v>511</v>
      </c>
      <c r="C74" s="445">
        <v>0</v>
      </c>
      <c r="D74" s="446">
        <v>0</v>
      </c>
      <c r="E74" s="446">
        <v>0</v>
      </c>
      <c r="F74" s="446">
        <v>0</v>
      </c>
      <c r="G74" s="446">
        <v>0</v>
      </c>
      <c r="H74" s="441">
        <v>0</v>
      </c>
    </row>
    <row r="75" spans="1:8" ht="15">
      <c r="A75" s="437"/>
      <c r="B75" s="438" t="s">
        <v>512</v>
      </c>
      <c r="C75" s="445">
        <v>0</v>
      </c>
      <c r="D75" s="446">
        <v>0</v>
      </c>
      <c r="E75" s="446">
        <v>0</v>
      </c>
      <c r="F75" s="446">
        <v>0</v>
      </c>
      <c r="G75" s="446">
        <v>0</v>
      </c>
      <c r="H75" s="441">
        <v>0</v>
      </c>
    </row>
    <row r="76" spans="1:8" ht="15">
      <c r="A76" s="639" t="s">
        <v>513</v>
      </c>
      <c r="B76" s="640"/>
      <c r="C76" s="445">
        <f aca="true" t="shared" si="7" ref="C76:H76">SUM(C77:C79)</f>
        <v>0</v>
      </c>
      <c r="D76" s="446">
        <f t="shared" si="7"/>
        <v>0</v>
      </c>
      <c r="E76" s="446">
        <f t="shared" si="7"/>
        <v>0</v>
      </c>
      <c r="F76" s="446">
        <f t="shared" si="7"/>
        <v>0</v>
      </c>
      <c r="G76" s="446">
        <f t="shared" si="7"/>
        <v>0</v>
      </c>
      <c r="H76" s="441">
        <f t="shared" si="7"/>
        <v>0</v>
      </c>
    </row>
    <row r="77" spans="1:8" ht="15">
      <c r="A77" s="437"/>
      <c r="B77" s="438" t="s">
        <v>514</v>
      </c>
      <c r="C77" s="445">
        <v>0</v>
      </c>
      <c r="D77" s="446">
        <v>0</v>
      </c>
      <c r="E77" s="446">
        <v>0</v>
      </c>
      <c r="F77" s="446">
        <v>0</v>
      </c>
      <c r="G77" s="446">
        <v>0</v>
      </c>
      <c r="H77" s="441">
        <v>0</v>
      </c>
    </row>
    <row r="78" spans="1:8" ht="15">
      <c r="A78" s="437"/>
      <c r="B78" s="438" t="s">
        <v>515</v>
      </c>
      <c r="C78" s="445">
        <v>0</v>
      </c>
      <c r="D78" s="446">
        <v>0</v>
      </c>
      <c r="E78" s="446">
        <v>0</v>
      </c>
      <c r="F78" s="446">
        <v>0</v>
      </c>
      <c r="G78" s="446">
        <v>0</v>
      </c>
      <c r="H78" s="441">
        <v>0</v>
      </c>
    </row>
    <row r="79" spans="1:8" ht="15">
      <c r="A79" s="437"/>
      <c r="B79" s="438" t="s">
        <v>516</v>
      </c>
      <c r="C79" s="445">
        <v>0</v>
      </c>
      <c r="D79" s="446">
        <v>0</v>
      </c>
      <c r="E79" s="446">
        <v>0</v>
      </c>
      <c r="F79" s="446">
        <v>0</v>
      </c>
      <c r="G79" s="446">
        <v>0</v>
      </c>
      <c r="H79" s="441">
        <v>0</v>
      </c>
    </row>
    <row r="80" spans="1:8" ht="15">
      <c r="A80" s="639" t="s">
        <v>517</v>
      </c>
      <c r="B80" s="640"/>
      <c r="C80" s="445">
        <f aca="true" t="shared" si="8" ref="C80:H80">SUM(C81:C87)</f>
        <v>0</v>
      </c>
      <c r="D80" s="446">
        <f t="shared" si="8"/>
        <v>0</v>
      </c>
      <c r="E80" s="446">
        <f t="shared" si="8"/>
        <v>0</v>
      </c>
      <c r="F80" s="446">
        <f t="shared" si="8"/>
        <v>0</v>
      </c>
      <c r="G80" s="446">
        <f t="shared" si="8"/>
        <v>0</v>
      </c>
      <c r="H80" s="441">
        <f t="shared" si="8"/>
        <v>0</v>
      </c>
    </row>
    <row r="81" spans="1:8" ht="15">
      <c r="A81" s="437"/>
      <c r="B81" s="438" t="s">
        <v>518</v>
      </c>
      <c r="C81" s="445">
        <v>0</v>
      </c>
      <c r="D81" s="446">
        <v>0</v>
      </c>
      <c r="E81" s="446">
        <v>0</v>
      </c>
      <c r="F81" s="446">
        <v>0</v>
      </c>
      <c r="G81" s="446">
        <v>0</v>
      </c>
      <c r="H81" s="441">
        <v>0</v>
      </c>
    </row>
    <row r="82" spans="1:8" ht="15">
      <c r="A82" s="437"/>
      <c r="B82" s="438" t="s">
        <v>519</v>
      </c>
      <c r="C82" s="445">
        <v>0</v>
      </c>
      <c r="D82" s="446">
        <v>0</v>
      </c>
      <c r="E82" s="446">
        <v>0</v>
      </c>
      <c r="F82" s="446">
        <v>0</v>
      </c>
      <c r="G82" s="446">
        <v>0</v>
      </c>
      <c r="H82" s="441">
        <v>0</v>
      </c>
    </row>
    <row r="83" spans="1:8" ht="15">
      <c r="A83" s="437"/>
      <c r="B83" s="438" t="s">
        <v>520</v>
      </c>
      <c r="C83" s="445">
        <v>0</v>
      </c>
      <c r="D83" s="446">
        <v>0</v>
      </c>
      <c r="E83" s="446">
        <v>0</v>
      </c>
      <c r="F83" s="446">
        <v>0</v>
      </c>
      <c r="G83" s="446">
        <v>0</v>
      </c>
      <c r="H83" s="441">
        <v>0</v>
      </c>
    </row>
    <row r="84" spans="1:8" ht="15">
      <c r="A84" s="437"/>
      <c r="B84" s="438" t="s">
        <v>521</v>
      </c>
      <c r="C84" s="445">
        <v>0</v>
      </c>
      <c r="D84" s="446">
        <v>0</v>
      </c>
      <c r="E84" s="446">
        <v>0</v>
      </c>
      <c r="F84" s="446">
        <v>0</v>
      </c>
      <c r="G84" s="446">
        <v>0</v>
      </c>
      <c r="H84" s="441">
        <v>0</v>
      </c>
    </row>
    <row r="85" spans="1:8" ht="15">
      <c r="A85" s="437"/>
      <c r="B85" s="438" t="s">
        <v>522</v>
      </c>
      <c r="C85" s="445">
        <v>0</v>
      </c>
      <c r="D85" s="446">
        <v>0</v>
      </c>
      <c r="E85" s="446">
        <v>0</v>
      </c>
      <c r="F85" s="446">
        <v>0</v>
      </c>
      <c r="G85" s="446">
        <v>0</v>
      </c>
      <c r="H85" s="441">
        <v>0</v>
      </c>
    </row>
    <row r="86" spans="1:8" ht="15">
      <c r="A86" s="437"/>
      <c r="B86" s="438" t="s">
        <v>523</v>
      </c>
      <c r="C86" s="445">
        <v>0</v>
      </c>
      <c r="D86" s="446">
        <v>0</v>
      </c>
      <c r="E86" s="446">
        <v>0</v>
      </c>
      <c r="F86" s="446">
        <v>0</v>
      </c>
      <c r="G86" s="446">
        <v>0</v>
      </c>
      <c r="H86" s="441">
        <v>0</v>
      </c>
    </row>
    <row r="87" spans="1:8" ht="15">
      <c r="A87" s="437"/>
      <c r="B87" s="438" t="s">
        <v>524</v>
      </c>
      <c r="C87" s="445">
        <v>0</v>
      </c>
      <c r="D87" s="446">
        <v>0</v>
      </c>
      <c r="E87" s="446">
        <v>0</v>
      </c>
      <c r="F87" s="446">
        <v>0</v>
      </c>
      <c r="G87" s="446">
        <v>0</v>
      </c>
      <c r="H87" s="441">
        <v>0</v>
      </c>
    </row>
    <row r="88" spans="1:8" ht="15">
      <c r="A88" s="651"/>
      <c r="B88" s="652"/>
      <c r="C88" s="460"/>
      <c r="D88" s="461"/>
      <c r="E88" s="461"/>
      <c r="F88" s="461"/>
      <c r="G88" s="461"/>
      <c r="H88" s="462"/>
    </row>
    <row r="89" spans="1:8" ht="15">
      <c r="A89" s="463"/>
      <c r="B89" s="75"/>
      <c r="C89" s="464"/>
      <c r="D89" s="464"/>
      <c r="E89" s="464"/>
      <c r="F89" s="464"/>
      <c r="G89" s="464"/>
      <c r="H89" s="464"/>
    </row>
    <row r="90" spans="1:8" ht="15">
      <c r="A90" s="653" t="s">
        <v>525</v>
      </c>
      <c r="B90" s="654"/>
      <c r="C90" s="465">
        <f aca="true" t="shared" si="9" ref="C90:H90">+C91+C99+C110+C121+C132+C143+C147+C157+C161</f>
        <v>0</v>
      </c>
      <c r="D90" s="466">
        <f t="shared" si="9"/>
        <v>3688293</v>
      </c>
      <c r="E90" s="467">
        <f t="shared" si="9"/>
        <v>3688293</v>
      </c>
      <c r="F90" s="467">
        <f t="shared" si="9"/>
        <v>1288293</v>
      </c>
      <c r="G90" s="467">
        <f t="shared" si="9"/>
        <v>0</v>
      </c>
      <c r="H90" s="467">
        <f t="shared" si="9"/>
        <v>2400000</v>
      </c>
    </row>
    <row r="91" spans="1:8" ht="15">
      <c r="A91" s="655" t="s">
        <v>446</v>
      </c>
      <c r="B91" s="656"/>
      <c r="C91" s="431">
        <f>SUM(C92:C98)</f>
        <v>0</v>
      </c>
      <c r="D91" s="431">
        <f>SUM(D92:D98)</f>
        <v>0</v>
      </c>
      <c r="E91" s="431">
        <f>SUM(E92:E98)</f>
        <v>0</v>
      </c>
      <c r="F91" s="431">
        <f>SUM(F92:F98)</f>
        <v>0</v>
      </c>
      <c r="G91" s="431">
        <f>SUM(G92:G98)</f>
        <v>0</v>
      </c>
      <c r="H91" s="468">
        <f aca="true" t="shared" si="10" ref="H91:H96">+C91+E91-F91</f>
        <v>0</v>
      </c>
    </row>
    <row r="92" spans="1:8" ht="15">
      <c r="A92" s="437"/>
      <c r="B92" s="438" t="s">
        <v>447</v>
      </c>
      <c r="C92" s="469">
        <v>0</v>
      </c>
      <c r="D92" s="453">
        <v>0</v>
      </c>
      <c r="E92" s="453">
        <f>+C92+D92</f>
        <v>0</v>
      </c>
      <c r="F92" s="453">
        <v>0</v>
      </c>
      <c r="G92" s="453">
        <v>0</v>
      </c>
      <c r="H92" s="453">
        <f t="shared" si="10"/>
        <v>0</v>
      </c>
    </row>
    <row r="93" spans="1:8" ht="15">
      <c r="A93" s="437"/>
      <c r="B93" s="438" t="s">
        <v>448</v>
      </c>
      <c r="C93" s="469">
        <v>0</v>
      </c>
      <c r="D93" s="453">
        <v>0</v>
      </c>
      <c r="E93" s="453">
        <f>+C93+D93</f>
        <v>0</v>
      </c>
      <c r="F93" s="453">
        <v>0</v>
      </c>
      <c r="G93" s="453">
        <v>0</v>
      </c>
      <c r="H93" s="453">
        <f t="shared" si="10"/>
        <v>0</v>
      </c>
    </row>
    <row r="94" spans="1:8" ht="15">
      <c r="A94" s="437"/>
      <c r="B94" s="438" t="s">
        <v>449</v>
      </c>
      <c r="C94" s="469">
        <v>0</v>
      </c>
      <c r="D94" s="453">
        <v>0</v>
      </c>
      <c r="E94" s="453">
        <f>+C94+D94</f>
        <v>0</v>
      </c>
      <c r="F94" s="453">
        <v>0</v>
      </c>
      <c r="G94" s="453">
        <v>0</v>
      </c>
      <c r="H94" s="453">
        <f t="shared" si="10"/>
        <v>0</v>
      </c>
    </row>
    <row r="95" spans="1:8" ht="15">
      <c r="A95" s="437"/>
      <c r="B95" s="438" t="s">
        <v>450</v>
      </c>
      <c r="C95" s="469">
        <v>0</v>
      </c>
      <c r="D95" s="453">
        <v>0</v>
      </c>
      <c r="E95" s="453">
        <f>+C95+D95</f>
        <v>0</v>
      </c>
      <c r="F95" s="453">
        <v>0</v>
      </c>
      <c r="G95" s="453">
        <v>0</v>
      </c>
      <c r="H95" s="453">
        <f t="shared" si="10"/>
        <v>0</v>
      </c>
    </row>
    <row r="96" spans="1:8" ht="15">
      <c r="A96" s="437"/>
      <c r="B96" s="438" t="s">
        <v>451</v>
      </c>
      <c r="C96" s="469">
        <v>0</v>
      </c>
      <c r="D96" s="453">
        <v>0</v>
      </c>
      <c r="E96" s="453">
        <f>+C96+D96</f>
        <v>0</v>
      </c>
      <c r="F96" s="453">
        <v>0</v>
      </c>
      <c r="G96" s="453">
        <v>0</v>
      </c>
      <c r="H96" s="453">
        <f t="shared" si="10"/>
        <v>0</v>
      </c>
    </row>
    <row r="97" spans="1:8" ht="15">
      <c r="A97" s="437"/>
      <c r="B97" s="438" t="s">
        <v>452</v>
      </c>
      <c r="C97" s="469">
        <v>0</v>
      </c>
      <c r="D97" s="469">
        <v>0</v>
      </c>
      <c r="E97" s="469">
        <v>0</v>
      </c>
      <c r="F97" s="453">
        <v>0</v>
      </c>
      <c r="G97" s="453">
        <v>0</v>
      </c>
      <c r="H97" s="469">
        <v>0</v>
      </c>
    </row>
    <row r="98" spans="1:8" ht="15">
      <c r="A98" s="437"/>
      <c r="B98" s="438" t="s">
        <v>453</v>
      </c>
      <c r="C98" s="469">
        <v>0</v>
      </c>
      <c r="D98" s="469">
        <v>0</v>
      </c>
      <c r="E98" s="469">
        <v>0</v>
      </c>
      <c r="F98" s="453">
        <v>0</v>
      </c>
      <c r="G98" s="453">
        <v>0</v>
      </c>
      <c r="H98" s="469">
        <v>0</v>
      </c>
    </row>
    <row r="99" spans="1:8" ht="15">
      <c r="A99" s="655" t="s">
        <v>454</v>
      </c>
      <c r="B99" s="656"/>
      <c r="C99" s="448">
        <f>SUM(C100:C109)</f>
        <v>0</v>
      </c>
      <c r="D99" s="448">
        <f>SUM(D100:D109)</f>
        <v>0</v>
      </c>
      <c r="E99" s="448">
        <f>SUM(E100:E109)</f>
        <v>0</v>
      </c>
      <c r="F99" s="448">
        <f>SUM(F100:F109)</f>
        <v>0</v>
      </c>
      <c r="G99" s="448">
        <f>SUM(G100:G109)</f>
        <v>0</v>
      </c>
      <c r="H99" s="470">
        <f>+C99+E99-G99</f>
        <v>0</v>
      </c>
    </row>
    <row r="100" spans="1:8" ht="15">
      <c r="A100" s="639"/>
      <c r="B100" s="438" t="s">
        <v>455</v>
      </c>
      <c r="C100" s="657">
        <v>0</v>
      </c>
      <c r="D100" s="657">
        <v>0</v>
      </c>
      <c r="E100" s="657">
        <f>+C100+D100</f>
        <v>0</v>
      </c>
      <c r="F100" s="657">
        <v>0</v>
      </c>
      <c r="G100" s="657">
        <v>0</v>
      </c>
      <c r="H100" s="657">
        <v>0</v>
      </c>
    </row>
    <row r="101" spans="1:8" ht="15">
      <c r="A101" s="639"/>
      <c r="B101" s="438" t="s">
        <v>456</v>
      </c>
      <c r="C101" s="657"/>
      <c r="D101" s="657"/>
      <c r="E101" s="657"/>
      <c r="F101" s="657"/>
      <c r="G101" s="657"/>
      <c r="H101" s="657"/>
    </row>
    <row r="102" spans="1:8" ht="15">
      <c r="A102" s="437"/>
      <c r="B102" s="438" t="s">
        <v>457</v>
      </c>
      <c r="C102" s="469">
        <v>0</v>
      </c>
      <c r="D102" s="469">
        <v>0</v>
      </c>
      <c r="E102" s="453">
        <f aca="true" t="shared" si="11" ref="E102:E114">+C102+D102</f>
        <v>0</v>
      </c>
      <c r="F102" s="453">
        <v>0</v>
      </c>
      <c r="G102" s="453">
        <v>0</v>
      </c>
      <c r="H102" s="453">
        <f>+C102+E102-F102</f>
        <v>0</v>
      </c>
    </row>
    <row r="103" spans="1:8" ht="15">
      <c r="A103" s="437"/>
      <c r="B103" s="438" t="s">
        <v>458</v>
      </c>
      <c r="C103" s="469">
        <v>0</v>
      </c>
      <c r="D103" s="469">
        <v>0</v>
      </c>
      <c r="E103" s="453">
        <f t="shared" si="11"/>
        <v>0</v>
      </c>
      <c r="F103" s="453">
        <v>0</v>
      </c>
      <c r="G103" s="453">
        <v>0</v>
      </c>
      <c r="H103" s="453">
        <f aca="true" t="shared" si="12" ref="H103:H109">+C103+E103-F103</f>
        <v>0</v>
      </c>
    </row>
    <row r="104" spans="1:8" ht="15">
      <c r="A104" s="437"/>
      <c r="B104" s="438" t="s">
        <v>459</v>
      </c>
      <c r="C104" s="469">
        <v>0</v>
      </c>
      <c r="D104" s="469">
        <v>0</v>
      </c>
      <c r="E104" s="453">
        <f t="shared" si="11"/>
        <v>0</v>
      </c>
      <c r="F104" s="453">
        <v>0</v>
      </c>
      <c r="G104" s="453">
        <v>0</v>
      </c>
      <c r="H104" s="453">
        <f t="shared" si="12"/>
        <v>0</v>
      </c>
    </row>
    <row r="105" spans="1:8" ht="15">
      <c r="A105" s="437"/>
      <c r="B105" s="438" t="s">
        <v>460</v>
      </c>
      <c r="C105" s="469">
        <v>0</v>
      </c>
      <c r="D105" s="453">
        <v>0</v>
      </c>
      <c r="E105" s="453">
        <f t="shared" si="11"/>
        <v>0</v>
      </c>
      <c r="F105" s="453">
        <v>0</v>
      </c>
      <c r="G105" s="453">
        <v>0</v>
      </c>
      <c r="H105" s="453">
        <f t="shared" si="12"/>
        <v>0</v>
      </c>
    </row>
    <row r="106" spans="1:8" ht="15">
      <c r="A106" s="437"/>
      <c r="B106" s="438" t="s">
        <v>461</v>
      </c>
      <c r="C106" s="469">
        <v>0</v>
      </c>
      <c r="D106" s="453">
        <v>0</v>
      </c>
      <c r="E106" s="453">
        <v>0</v>
      </c>
      <c r="F106" s="453">
        <v>0</v>
      </c>
      <c r="G106" s="453">
        <v>0</v>
      </c>
      <c r="H106" s="453">
        <f t="shared" si="12"/>
        <v>0</v>
      </c>
    </row>
    <row r="107" spans="1:8" ht="15">
      <c r="A107" s="437"/>
      <c r="B107" s="438" t="s">
        <v>462</v>
      </c>
      <c r="C107" s="469">
        <v>0</v>
      </c>
      <c r="D107" s="453">
        <v>0</v>
      </c>
      <c r="E107" s="453">
        <f t="shared" si="11"/>
        <v>0</v>
      </c>
      <c r="F107" s="453">
        <v>0</v>
      </c>
      <c r="G107" s="453">
        <v>0</v>
      </c>
      <c r="H107" s="453">
        <f t="shared" si="12"/>
        <v>0</v>
      </c>
    </row>
    <row r="108" spans="1:8" ht="15">
      <c r="A108" s="437"/>
      <c r="B108" s="438" t="s">
        <v>463</v>
      </c>
      <c r="C108" s="469">
        <v>0</v>
      </c>
      <c r="D108" s="453">
        <v>0</v>
      </c>
      <c r="E108" s="453">
        <f t="shared" si="11"/>
        <v>0</v>
      </c>
      <c r="F108" s="453">
        <v>0</v>
      </c>
      <c r="G108" s="453">
        <v>0</v>
      </c>
      <c r="H108" s="453">
        <f t="shared" si="12"/>
        <v>0</v>
      </c>
    </row>
    <row r="109" spans="1:8" ht="15">
      <c r="A109" s="437"/>
      <c r="B109" s="438" t="s">
        <v>464</v>
      </c>
      <c r="C109" s="469">
        <v>0</v>
      </c>
      <c r="D109" s="453">
        <v>0</v>
      </c>
      <c r="E109" s="453">
        <f t="shared" si="11"/>
        <v>0</v>
      </c>
      <c r="F109" s="453">
        <v>0</v>
      </c>
      <c r="G109" s="453">
        <v>0</v>
      </c>
      <c r="H109" s="453">
        <f t="shared" si="12"/>
        <v>0</v>
      </c>
    </row>
    <row r="110" spans="1:8" ht="15">
      <c r="A110" s="655" t="s">
        <v>465</v>
      </c>
      <c r="B110" s="656"/>
      <c r="C110" s="448">
        <f aca="true" t="shared" si="13" ref="C110:H110">SUM(C111:C120)</f>
        <v>0</v>
      </c>
      <c r="D110" s="448">
        <f t="shared" si="13"/>
        <v>1288293</v>
      </c>
      <c r="E110" s="448">
        <f t="shared" si="13"/>
        <v>1288293</v>
      </c>
      <c r="F110" s="448">
        <f t="shared" si="13"/>
        <v>1288293</v>
      </c>
      <c r="G110" s="448">
        <f t="shared" si="13"/>
        <v>0</v>
      </c>
      <c r="H110" s="448">
        <f t="shared" si="13"/>
        <v>0</v>
      </c>
    </row>
    <row r="111" spans="1:8" ht="15">
      <c r="A111" s="437"/>
      <c r="B111" s="438" t="s">
        <v>466</v>
      </c>
      <c r="C111" s="469">
        <v>0</v>
      </c>
      <c r="D111" s="453">
        <v>0</v>
      </c>
      <c r="E111" s="453">
        <f t="shared" si="11"/>
        <v>0</v>
      </c>
      <c r="F111" s="453">
        <v>0</v>
      </c>
      <c r="G111" s="453">
        <f>+F111</f>
        <v>0</v>
      </c>
      <c r="H111" s="453">
        <f>+C111+E111-F111</f>
        <v>0</v>
      </c>
    </row>
    <row r="112" spans="1:8" ht="15">
      <c r="A112" s="437"/>
      <c r="B112" s="438" t="s">
        <v>467</v>
      </c>
      <c r="C112" s="469">
        <v>0</v>
      </c>
      <c r="D112" s="453">
        <v>0</v>
      </c>
      <c r="E112" s="453">
        <f t="shared" si="11"/>
        <v>0</v>
      </c>
      <c r="F112" s="453">
        <v>0</v>
      </c>
      <c r="G112" s="453">
        <f>+F112</f>
        <v>0</v>
      </c>
      <c r="H112" s="453">
        <f>+C112+E112-F112</f>
        <v>0</v>
      </c>
    </row>
    <row r="113" spans="1:8" ht="15">
      <c r="A113" s="437"/>
      <c r="B113" s="438" t="s">
        <v>468</v>
      </c>
      <c r="C113" s="469">
        <v>0</v>
      </c>
      <c r="D113" s="453">
        <v>0</v>
      </c>
      <c r="E113" s="453">
        <f t="shared" si="11"/>
        <v>0</v>
      </c>
      <c r="F113" s="453">
        <v>0</v>
      </c>
      <c r="G113" s="453">
        <f>+F113</f>
        <v>0</v>
      </c>
      <c r="H113" s="453">
        <f>+C113+E113-F113</f>
        <v>0</v>
      </c>
    </row>
    <row r="114" spans="1:8" ht="15">
      <c r="A114" s="437"/>
      <c r="B114" s="438" t="s">
        <v>469</v>
      </c>
      <c r="C114" s="469">
        <v>0</v>
      </c>
      <c r="D114" s="453">
        <v>0</v>
      </c>
      <c r="E114" s="453">
        <f t="shared" si="11"/>
        <v>0</v>
      </c>
      <c r="F114" s="453">
        <v>0</v>
      </c>
      <c r="G114" s="453">
        <v>0</v>
      </c>
      <c r="H114" s="453">
        <f>+C114+E114-F114</f>
        <v>0</v>
      </c>
    </row>
    <row r="115" spans="1:8" ht="15">
      <c r="A115" s="639"/>
      <c r="B115" s="438" t="s">
        <v>470</v>
      </c>
      <c r="C115" s="657">
        <v>0</v>
      </c>
      <c r="D115" s="657">
        <v>1288293</v>
      </c>
      <c r="E115" s="657">
        <f>+C115+D115</f>
        <v>1288293</v>
      </c>
      <c r="F115" s="657">
        <v>1288293</v>
      </c>
      <c r="G115" s="657">
        <v>0</v>
      </c>
      <c r="H115" s="657">
        <f>+E115-F115</f>
        <v>0</v>
      </c>
    </row>
    <row r="116" spans="1:8" ht="15">
      <c r="A116" s="639"/>
      <c r="B116" s="438" t="s">
        <v>471</v>
      </c>
      <c r="C116" s="657"/>
      <c r="D116" s="657"/>
      <c r="E116" s="657"/>
      <c r="F116" s="657"/>
      <c r="G116" s="657"/>
      <c r="H116" s="657"/>
    </row>
    <row r="117" spans="1:8" ht="15">
      <c r="A117" s="437"/>
      <c r="B117" s="438" t="s">
        <v>472</v>
      </c>
      <c r="C117" s="469">
        <v>0</v>
      </c>
      <c r="D117" s="453">
        <v>0</v>
      </c>
      <c r="E117" s="453">
        <f>+C117+D117</f>
        <v>0</v>
      </c>
      <c r="F117" s="453">
        <v>0</v>
      </c>
      <c r="G117" s="453">
        <f>+F117</f>
        <v>0</v>
      </c>
      <c r="H117" s="453">
        <f>+C117+E117-F117</f>
        <v>0</v>
      </c>
    </row>
    <row r="118" spans="1:8" ht="15">
      <c r="A118" s="437"/>
      <c r="B118" s="438" t="s">
        <v>473</v>
      </c>
      <c r="C118" s="469">
        <v>0</v>
      </c>
      <c r="D118" s="453">
        <v>0</v>
      </c>
      <c r="E118" s="453">
        <f>+C118+D118</f>
        <v>0</v>
      </c>
      <c r="F118" s="453">
        <v>0</v>
      </c>
      <c r="G118" s="453">
        <v>0</v>
      </c>
      <c r="H118" s="453">
        <v>0</v>
      </c>
    </row>
    <row r="119" spans="1:8" ht="15">
      <c r="A119" s="437"/>
      <c r="B119" s="438" t="s">
        <v>474</v>
      </c>
      <c r="C119" s="469">
        <v>0</v>
      </c>
      <c r="D119" s="453">
        <v>0</v>
      </c>
      <c r="E119" s="453">
        <f>+C119+D119</f>
        <v>0</v>
      </c>
      <c r="F119" s="453">
        <v>0</v>
      </c>
      <c r="G119" s="453">
        <v>0</v>
      </c>
      <c r="H119" s="453">
        <v>0</v>
      </c>
    </row>
    <row r="120" spans="1:8" ht="15">
      <c r="A120" s="437"/>
      <c r="B120" s="438" t="s">
        <v>475</v>
      </c>
      <c r="C120" s="469">
        <v>0</v>
      </c>
      <c r="D120" s="453">
        <v>0</v>
      </c>
      <c r="E120" s="453">
        <f>+C120+D120</f>
        <v>0</v>
      </c>
      <c r="F120" s="453">
        <v>0</v>
      </c>
      <c r="G120" s="453">
        <v>0</v>
      </c>
      <c r="H120" s="453">
        <v>0</v>
      </c>
    </row>
    <row r="121" spans="1:8" ht="15">
      <c r="A121" s="639" t="s">
        <v>476</v>
      </c>
      <c r="B121" s="660"/>
      <c r="C121" s="448">
        <f aca="true" t="shared" si="14" ref="C121:H121">SUM(C123:C131)</f>
        <v>0</v>
      </c>
      <c r="D121" s="448">
        <f t="shared" si="14"/>
        <v>0</v>
      </c>
      <c r="E121" s="448">
        <f t="shared" si="14"/>
        <v>0</v>
      </c>
      <c r="F121" s="448">
        <f t="shared" si="14"/>
        <v>0</v>
      </c>
      <c r="G121" s="448">
        <f t="shared" si="14"/>
        <v>0</v>
      </c>
      <c r="H121" s="448">
        <f t="shared" si="14"/>
        <v>0</v>
      </c>
    </row>
    <row r="122" spans="1:8" ht="15">
      <c r="A122" s="639" t="s">
        <v>477</v>
      </c>
      <c r="B122" s="660"/>
      <c r="C122" s="448"/>
      <c r="D122" s="448"/>
      <c r="E122" s="448"/>
      <c r="F122" s="448"/>
      <c r="G122" s="448"/>
      <c r="H122" s="448"/>
    </row>
    <row r="123" spans="1:8" ht="15">
      <c r="A123" s="437"/>
      <c r="B123" s="438" t="s">
        <v>478</v>
      </c>
      <c r="C123" s="469">
        <v>0</v>
      </c>
      <c r="D123" s="469">
        <v>0</v>
      </c>
      <c r="E123" s="469">
        <v>0</v>
      </c>
      <c r="F123" s="469">
        <v>0</v>
      </c>
      <c r="G123" s="469">
        <v>0</v>
      </c>
      <c r="H123" s="469">
        <v>0</v>
      </c>
    </row>
    <row r="124" spans="1:8" ht="15">
      <c r="A124" s="437"/>
      <c r="B124" s="438" t="s">
        <v>479</v>
      </c>
      <c r="C124" s="469">
        <v>0</v>
      </c>
      <c r="D124" s="469">
        <v>0</v>
      </c>
      <c r="E124" s="469">
        <v>0</v>
      </c>
      <c r="F124" s="469">
        <v>0</v>
      </c>
      <c r="G124" s="469">
        <v>0</v>
      </c>
      <c r="H124" s="469">
        <v>0</v>
      </c>
    </row>
    <row r="125" spans="1:8" ht="15">
      <c r="A125" s="437"/>
      <c r="B125" s="438" t="s">
        <v>480</v>
      </c>
      <c r="C125" s="469">
        <v>0</v>
      </c>
      <c r="D125" s="469">
        <v>0</v>
      </c>
      <c r="E125" s="469">
        <v>0</v>
      </c>
      <c r="F125" s="469">
        <v>0</v>
      </c>
      <c r="G125" s="469">
        <v>0</v>
      </c>
      <c r="H125" s="469">
        <v>0</v>
      </c>
    </row>
    <row r="126" spans="1:8" ht="15">
      <c r="A126" s="437"/>
      <c r="B126" s="438" t="s">
        <v>481</v>
      </c>
      <c r="C126" s="469">
        <v>0</v>
      </c>
      <c r="D126" s="469">
        <v>0</v>
      </c>
      <c r="E126" s="469">
        <v>0</v>
      </c>
      <c r="F126" s="469">
        <v>0</v>
      </c>
      <c r="G126" s="469">
        <v>0</v>
      </c>
      <c r="H126" s="469">
        <v>0</v>
      </c>
    </row>
    <row r="127" spans="1:8" ht="15">
      <c r="A127" s="437"/>
      <c r="B127" s="438" t="s">
        <v>482</v>
      </c>
      <c r="C127" s="469">
        <v>0</v>
      </c>
      <c r="D127" s="469">
        <v>0</v>
      </c>
      <c r="E127" s="469">
        <v>0</v>
      </c>
      <c r="F127" s="469">
        <v>0</v>
      </c>
      <c r="G127" s="469">
        <v>0</v>
      </c>
      <c r="H127" s="469">
        <v>0</v>
      </c>
    </row>
    <row r="128" spans="1:8" ht="15">
      <c r="A128" s="437"/>
      <c r="B128" s="438" t="s">
        <v>483</v>
      </c>
      <c r="C128" s="469">
        <v>0</v>
      </c>
      <c r="D128" s="469">
        <v>0</v>
      </c>
      <c r="E128" s="469">
        <v>0</v>
      </c>
      <c r="F128" s="469">
        <v>0</v>
      </c>
      <c r="G128" s="469">
        <v>0</v>
      </c>
      <c r="H128" s="469">
        <v>0</v>
      </c>
    </row>
    <row r="129" spans="1:8" ht="15">
      <c r="A129" s="437"/>
      <c r="B129" s="438" t="s">
        <v>484</v>
      </c>
      <c r="C129" s="469">
        <v>0</v>
      </c>
      <c r="D129" s="469">
        <v>0</v>
      </c>
      <c r="E129" s="469">
        <v>0</v>
      </c>
      <c r="F129" s="469">
        <v>0</v>
      </c>
      <c r="G129" s="469">
        <v>0</v>
      </c>
      <c r="H129" s="469">
        <v>0</v>
      </c>
    </row>
    <row r="130" spans="1:8" ht="15">
      <c r="A130" s="437"/>
      <c r="B130" s="438" t="s">
        <v>485</v>
      </c>
      <c r="C130" s="469">
        <v>0</v>
      </c>
      <c r="D130" s="469">
        <v>0</v>
      </c>
      <c r="E130" s="469">
        <v>0</v>
      </c>
      <c r="F130" s="469">
        <v>0</v>
      </c>
      <c r="G130" s="469">
        <v>0</v>
      </c>
      <c r="H130" s="469">
        <v>0</v>
      </c>
    </row>
    <row r="131" spans="1:8" ht="15">
      <c r="A131" s="437"/>
      <c r="B131" s="438" t="s">
        <v>486</v>
      </c>
      <c r="C131" s="469">
        <v>0</v>
      </c>
      <c r="D131" s="469">
        <v>0</v>
      </c>
      <c r="E131" s="469">
        <v>0</v>
      </c>
      <c r="F131" s="469">
        <v>0</v>
      </c>
      <c r="G131" s="469">
        <v>0</v>
      </c>
      <c r="H131" s="469">
        <v>0</v>
      </c>
    </row>
    <row r="132" spans="1:8" ht="15">
      <c r="A132" s="471" t="s">
        <v>487</v>
      </c>
      <c r="B132" s="472"/>
      <c r="C132" s="473">
        <f>SUM(C134:C142)</f>
        <v>0</v>
      </c>
      <c r="D132" s="473">
        <f>SUM(D134:D142)</f>
        <v>2400000</v>
      </c>
      <c r="E132" s="473">
        <f>SUM(E134:E142)</f>
        <v>2400000</v>
      </c>
      <c r="F132" s="474">
        <f>SUM(F134:F142)</f>
        <v>0</v>
      </c>
      <c r="G132" s="474">
        <f>SUM(G134:G142)</f>
        <v>0</v>
      </c>
      <c r="H132" s="473">
        <f>+E132-F132</f>
        <v>2400000</v>
      </c>
    </row>
    <row r="133" spans="1:8" ht="15">
      <c r="A133" s="475" t="s">
        <v>488</v>
      </c>
      <c r="B133" s="476"/>
      <c r="C133" s="469"/>
      <c r="D133" s="469"/>
      <c r="E133" s="469"/>
      <c r="F133" s="477"/>
      <c r="G133" s="478"/>
      <c r="H133" s="453">
        <f aca="true" t="shared" si="15" ref="H133:H138">+E133-F133</f>
        <v>0</v>
      </c>
    </row>
    <row r="134" spans="1:9" ht="15">
      <c r="A134" s="437"/>
      <c r="B134" s="438" t="s">
        <v>489</v>
      </c>
      <c r="C134" s="469">
        <v>0</v>
      </c>
      <c r="D134" s="440">
        <v>2231568</v>
      </c>
      <c r="E134" s="469">
        <f>+C134+D134</f>
        <v>2231568</v>
      </c>
      <c r="F134" s="479">
        <v>0</v>
      </c>
      <c r="G134" s="480">
        <v>0</v>
      </c>
      <c r="H134" s="453">
        <f t="shared" si="15"/>
        <v>2231568</v>
      </c>
      <c r="I134" s="481"/>
    </row>
    <row r="135" spans="1:8" ht="15">
      <c r="A135" s="437"/>
      <c r="B135" s="438" t="s">
        <v>490</v>
      </c>
      <c r="C135" s="469">
        <v>0</v>
      </c>
      <c r="D135" s="440">
        <v>168432</v>
      </c>
      <c r="E135" s="469">
        <f>+C135+D135</f>
        <v>168432</v>
      </c>
      <c r="F135" s="479">
        <v>0</v>
      </c>
      <c r="G135" s="480">
        <v>0</v>
      </c>
      <c r="H135" s="453">
        <f t="shared" si="15"/>
        <v>168432</v>
      </c>
    </row>
    <row r="136" spans="1:8" ht="15">
      <c r="A136" s="437"/>
      <c r="B136" s="438" t="s">
        <v>491</v>
      </c>
      <c r="C136" s="469">
        <v>0</v>
      </c>
      <c r="D136" s="440">
        <v>0</v>
      </c>
      <c r="E136" s="469">
        <v>0</v>
      </c>
      <c r="F136" s="477">
        <v>0</v>
      </c>
      <c r="G136" s="478">
        <v>0</v>
      </c>
      <c r="H136" s="453">
        <f t="shared" si="15"/>
        <v>0</v>
      </c>
    </row>
    <row r="137" spans="1:8" ht="15">
      <c r="A137" s="437"/>
      <c r="B137" s="438" t="s">
        <v>492</v>
      </c>
      <c r="C137" s="469">
        <v>0</v>
      </c>
      <c r="D137" s="440">
        <v>0</v>
      </c>
      <c r="E137" s="469">
        <v>0</v>
      </c>
      <c r="F137" s="477">
        <v>0</v>
      </c>
      <c r="G137" s="478">
        <v>0</v>
      </c>
      <c r="H137" s="453">
        <f t="shared" si="15"/>
        <v>0</v>
      </c>
    </row>
    <row r="138" spans="1:8" ht="15">
      <c r="A138" s="437"/>
      <c r="B138" s="438" t="s">
        <v>494</v>
      </c>
      <c r="C138" s="469">
        <v>0</v>
      </c>
      <c r="D138" s="440">
        <v>0</v>
      </c>
      <c r="E138" s="469">
        <v>0</v>
      </c>
      <c r="F138" s="477">
        <v>0</v>
      </c>
      <c r="G138" s="478">
        <v>0</v>
      </c>
      <c r="H138" s="453">
        <f t="shared" si="15"/>
        <v>0</v>
      </c>
    </row>
    <row r="139" spans="1:8" ht="15">
      <c r="A139" s="437"/>
      <c r="B139" s="438" t="s">
        <v>495</v>
      </c>
      <c r="C139" s="469">
        <v>0</v>
      </c>
      <c r="D139" s="440">
        <v>0</v>
      </c>
      <c r="E139" s="469">
        <f>+C139+D139</f>
        <v>0</v>
      </c>
      <c r="F139" s="479">
        <v>0</v>
      </c>
      <c r="G139" s="478">
        <v>0</v>
      </c>
      <c r="H139" s="453">
        <f>+E139-F139</f>
        <v>0</v>
      </c>
    </row>
    <row r="140" spans="1:8" ht="15">
      <c r="A140" s="437"/>
      <c r="B140" s="438" t="s">
        <v>496</v>
      </c>
      <c r="C140" s="469">
        <v>0</v>
      </c>
      <c r="D140" s="469">
        <v>0</v>
      </c>
      <c r="E140" s="469">
        <v>0</v>
      </c>
      <c r="F140" s="477">
        <v>0</v>
      </c>
      <c r="G140" s="478">
        <v>0</v>
      </c>
      <c r="H140" s="453">
        <v>0</v>
      </c>
    </row>
    <row r="141" spans="1:8" ht="15">
      <c r="A141" s="437"/>
      <c r="B141" s="438" t="s">
        <v>497</v>
      </c>
      <c r="C141" s="469">
        <v>0</v>
      </c>
      <c r="D141" s="469">
        <v>0</v>
      </c>
      <c r="E141" s="469">
        <v>0</v>
      </c>
      <c r="F141" s="477">
        <v>0</v>
      </c>
      <c r="G141" s="478">
        <v>0</v>
      </c>
      <c r="H141" s="453">
        <v>0</v>
      </c>
    </row>
    <row r="142" spans="1:8" ht="15">
      <c r="A142" s="437"/>
      <c r="B142" s="438" t="s">
        <v>498</v>
      </c>
      <c r="C142" s="469">
        <v>0</v>
      </c>
      <c r="D142" s="469">
        <v>0</v>
      </c>
      <c r="E142" s="469">
        <v>0</v>
      </c>
      <c r="F142" s="469">
        <v>0</v>
      </c>
      <c r="G142" s="477">
        <v>0</v>
      </c>
      <c r="H142" s="453">
        <v>0</v>
      </c>
    </row>
    <row r="143" spans="1:8" ht="15">
      <c r="A143" s="655" t="s">
        <v>499</v>
      </c>
      <c r="B143" s="656"/>
      <c r="C143" s="469">
        <f aca="true" t="shared" si="16" ref="C143:H143">SUM(C144:C146)</f>
        <v>0</v>
      </c>
      <c r="D143" s="469">
        <f t="shared" si="16"/>
        <v>0</v>
      </c>
      <c r="E143" s="469">
        <f t="shared" si="16"/>
        <v>0</v>
      </c>
      <c r="F143" s="469">
        <f t="shared" si="16"/>
        <v>0</v>
      </c>
      <c r="G143" s="477">
        <f t="shared" si="16"/>
        <v>0</v>
      </c>
      <c r="H143" s="453">
        <f t="shared" si="16"/>
        <v>0</v>
      </c>
    </row>
    <row r="144" spans="1:8" ht="15">
      <c r="A144" s="437"/>
      <c r="B144" s="438" t="s">
        <v>500</v>
      </c>
      <c r="C144" s="469">
        <v>0</v>
      </c>
      <c r="D144" s="469">
        <v>0</v>
      </c>
      <c r="E144" s="469">
        <v>0</v>
      </c>
      <c r="F144" s="469">
        <v>0</v>
      </c>
      <c r="G144" s="469">
        <v>0</v>
      </c>
      <c r="H144" s="469">
        <v>0</v>
      </c>
    </row>
    <row r="145" spans="1:8" ht="15">
      <c r="A145" s="437"/>
      <c r="B145" s="438" t="s">
        <v>501</v>
      </c>
      <c r="C145" s="469">
        <v>0</v>
      </c>
      <c r="D145" s="469">
        <v>0</v>
      </c>
      <c r="E145" s="469">
        <v>0</v>
      </c>
      <c r="F145" s="469">
        <v>0</v>
      </c>
      <c r="G145" s="469">
        <v>0</v>
      </c>
      <c r="H145" s="469">
        <v>0</v>
      </c>
    </row>
    <row r="146" spans="1:8" ht="15">
      <c r="A146" s="457"/>
      <c r="B146" s="458" t="s">
        <v>502</v>
      </c>
      <c r="C146" s="439">
        <v>0</v>
      </c>
      <c r="D146" s="439">
        <v>0</v>
      </c>
      <c r="E146" s="439">
        <v>0</v>
      </c>
      <c r="F146" s="439">
        <v>0</v>
      </c>
      <c r="G146" s="439">
        <v>0</v>
      </c>
      <c r="H146" s="439">
        <v>0</v>
      </c>
    </row>
    <row r="147" spans="1:8" ht="15">
      <c r="A147" s="655" t="s">
        <v>503</v>
      </c>
      <c r="B147" s="656"/>
      <c r="C147" s="469">
        <f aca="true" t="shared" si="17" ref="C147:H147">SUM(C149:C156)</f>
        <v>0</v>
      </c>
      <c r="D147" s="469">
        <f t="shared" si="17"/>
        <v>0</v>
      </c>
      <c r="E147" s="469">
        <f t="shared" si="17"/>
        <v>0</v>
      </c>
      <c r="F147" s="469">
        <f t="shared" si="17"/>
        <v>0</v>
      </c>
      <c r="G147" s="469">
        <f t="shared" si="17"/>
        <v>0</v>
      </c>
      <c r="H147" s="469">
        <f t="shared" si="17"/>
        <v>0</v>
      </c>
    </row>
    <row r="148" spans="1:8" ht="15">
      <c r="A148" s="655" t="s">
        <v>504</v>
      </c>
      <c r="B148" s="656"/>
      <c r="C148" s="469"/>
      <c r="D148" s="469"/>
      <c r="E148" s="469"/>
      <c r="F148" s="469"/>
      <c r="G148" s="469"/>
      <c r="H148" s="469"/>
    </row>
    <row r="149" spans="1:8" ht="15">
      <c r="A149" s="437"/>
      <c r="B149" s="438" t="s">
        <v>505</v>
      </c>
      <c r="C149" s="469">
        <v>0</v>
      </c>
      <c r="D149" s="469">
        <v>0</v>
      </c>
      <c r="E149" s="469">
        <v>0</v>
      </c>
      <c r="F149" s="469">
        <v>0</v>
      </c>
      <c r="G149" s="469">
        <v>0</v>
      </c>
      <c r="H149" s="469">
        <v>0</v>
      </c>
    </row>
    <row r="150" spans="1:8" ht="15">
      <c r="A150" s="437"/>
      <c r="B150" s="438" t="s">
        <v>506</v>
      </c>
      <c r="C150" s="469">
        <v>0</v>
      </c>
      <c r="D150" s="469">
        <v>0</v>
      </c>
      <c r="E150" s="469">
        <v>0</v>
      </c>
      <c r="F150" s="469">
        <v>0</v>
      </c>
      <c r="G150" s="469">
        <v>0</v>
      </c>
      <c r="H150" s="469">
        <v>0</v>
      </c>
    </row>
    <row r="151" spans="1:8" ht="15">
      <c r="A151" s="437"/>
      <c r="B151" s="438" t="s">
        <v>507</v>
      </c>
      <c r="C151" s="469">
        <v>0</v>
      </c>
      <c r="D151" s="469">
        <v>0</v>
      </c>
      <c r="E151" s="469">
        <v>0</v>
      </c>
      <c r="F151" s="469">
        <v>0</v>
      </c>
      <c r="G151" s="469">
        <v>0</v>
      </c>
      <c r="H151" s="469">
        <v>0</v>
      </c>
    </row>
    <row r="152" spans="1:8" ht="15">
      <c r="A152" s="437"/>
      <c r="B152" s="438" t="s">
        <v>508</v>
      </c>
      <c r="C152" s="469">
        <v>0</v>
      </c>
      <c r="D152" s="469">
        <v>0</v>
      </c>
      <c r="E152" s="469">
        <v>0</v>
      </c>
      <c r="F152" s="469">
        <v>0</v>
      </c>
      <c r="G152" s="469">
        <v>0</v>
      </c>
      <c r="H152" s="469">
        <v>0</v>
      </c>
    </row>
    <row r="153" spans="1:8" ht="15">
      <c r="A153" s="437"/>
      <c r="B153" s="438" t="s">
        <v>509</v>
      </c>
      <c r="C153" s="469">
        <v>0</v>
      </c>
      <c r="D153" s="469">
        <v>0</v>
      </c>
      <c r="E153" s="469">
        <v>0</v>
      </c>
      <c r="F153" s="469">
        <v>0</v>
      </c>
      <c r="G153" s="469">
        <v>0</v>
      </c>
      <c r="H153" s="469">
        <v>0</v>
      </c>
    </row>
    <row r="154" spans="1:8" ht="15">
      <c r="A154" s="437"/>
      <c r="B154" s="438" t="s">
        <v>510</v>
      </c>
      <c r="C154" s="469">
        <v>0</v>
      </c>
      <c r="D154" s="469">
        <v>0</v>
      </c>
      <c r="E154" s="469">
        <v>0</v>
      </c>
      <c r="F154" s="469">
        <v>0</v>
      </c>
      <c r="G154" s="469">
        <v>0</v>
      </c>
      <c r="H154" s="469">
        <v>0</v>
      </c>
    </row>
    <row r="155" spans="1:8" ht="15">
      <c r="A155" s="437"/>
      <c r="B155" s="438" t="s">
        <v>511</v>
      </c>
      <c r="C155" s="469">
        <v>0</v>
      </c>
      <c r="D155" s="469">
        <v>0</v>
      </c>
      <c r="E155" s="469">
        <v>0</v>
      </c>
      <c r="F155" s="469">
        <v>0</v>
      </c>
      <c r="G155" s="469">
        <v>0</v>
      </c>
      <c r="H155" s="469">
        <v>0</v>
      </c>
    </row>
    <row r="156" spans="1:8" ht="15">
      <c r="A156" s="437"/>
      <c r="B156" s="438" t="s">
        <v>512</v>
      </c>
      <c r="C156" s="469">
        <v>0</v>
      </c>
      <c r="D156" s="469">
        <v>0</v>
      </c>
      <c r="E156" s="469">
        <v>0</v>
      </c>
      <c r="F156" s="469">
        <v>0</v>
      </c>
      <c r="G156" s="469">
        <v>0</v>
      </c>
      <c r="H156" s="469">
        <v>0</v>
      </c>
    </row>
    <row r="157" spans="1:8" ht="15">
      <c r="A157" s="655" t="s">
        <v>513</v>
      </c>
      <c r="B157" s="656"/>
      <c r="C157" s="469">
        <f aca="true" t="shared" si="18" ref="C157:H157">SUM(C158:C160)</f>
        <v>0</v>
      </c>
      <c r="D157" s="469">
        <f t="shared" si="18"/>
        <v>0</v>
      </c>
      <c r="E157" s="469">
        <f t="shared" si="18"/>
        <v>0</v>
      </c>
      <c r="F157" s="469">
        <f t="shared" si="18"/>
        <v>0</v>
      </c>
      <c r="G157" s="469">
        <f t="shared" si="18"/>
        <v>0</v>
      </c>
      <c r="H157" s="469">
        <f t="shared" si="18"/>
        <v>0</v>
      </c>
    </row>
    <row r="158" spans="1:8" ht="15">
      <c r="A158" s="437"/>
      <c r="B158" s="438" t="s">
        <v>514</v>
      </c>
      <c r="C158" s="469">
        <v>0</v>
      </c>
      <c r="D158" s="469">
        <v>0</v>
      </c>
      <c r="E158" s="469">
        <v>0</v>
      </c>
      <c r="F158" s="469">
        <v>0</v>
      </c>
      <c r="G158" s="469">
        <v>0</v>
      </c>
      <c r="H158" s="469">
        <v>0</v>
      </c>
    </row>
    <row r="159" spans="1:8" ht="15">
      <c r="A159" s="437"/>
      <c r="B159" s="438" t="s">
        <v>515</v>
      </c>
      <c r="C159" s="469">
        <v>0</v>
      </c>
      <c r="D159" s="469">
        <v>0</v>
      </c>
      <c r="E159" s="469">
        <v>0</v>
      </c>
      <c r="F159" s="469">
        <v>0</v>
      </c>
      <c r="G159" s="469">
        <v>0</v>
      </c>
      <c r="H159" s="469">
        <v>0</v>
      </c>
    </row>
    <row r="160" spans="1:8" ht="15">
      <c r="A160" s="437"/>
      <c r="B160" s="438" t="s">
        <v>516</v>
      </c>
      <c r="C160" s="469">
        <v>0</v>
      </c>
      <c r="D160" s="469">
        <v>0</v>
      </c>
      <c r="E160" s="469">
        <v>0</v>
      </c>
      <c r="F160" s="469">
        <v>0</v>
      </c>
      <c r="G160" s="469">
        <v>0</v>
      </c>
      <c r="H160" s="469">
        <v>0</v>
      </c>
    </row>
    <row r="161" spans="1:8" ht="15">
      <c r="A161" s="655" t="s">
        <v>517</v>
      </c>
      <c r="B161" s="656"/>
      <c r="C161" s="469">
        <f aca="true" t="shared" si="19" ref="C161:H161">SUM(C162:C168)</f>
        <v>0</v>
      </c>
      <c r="D161" s="469">
        <f t="shared" si="19"/>
        <v>0</v>
      </c>
      <c r="E161" s="469">
        <f t="shared" si="19"/>
        <v>0</v>
      </c>
      <c r="F161" s="469">
        <f t="shared" si="19"/>
        <v>0</v>
      </c>
      <c r="G161" s="469">
        <f t="shared" si="19"/>
        <v>0</v>
      </c>
      <c r="H161" s="469">
        <f t="shared" si="19"/>
        <v>0</v>
      </c>
    </row>
    <row r="162" spans="1:8" ht="15">
      <c r="A162" s="437"/>
      <c r="B162" s="438" t="s">
        <v>518</v>
      </c>
      <c r="C162" s="469">
        <v>0</v>
      </c>
      <c r="D162" s="469">
        <v>0</v>
      </c>
      <c r="E162" s="469">
        <v>0</v>
      </c>
      <c r="F162" s="469">
        <v>0</v>
      </c>
      <c r="G162" s="469">
        <v>0</v>
      </c>
      <c r="H162" s="469">
        <v>0</v>
      </c>
    </row>
    <row r="163" spans="1:8" ht="15">
      <c r="A163" s="437"/>
      <c r="B163" s="438" t="s">
        <v>519</v>
      </c>
      <c r="C163" s="469">
        <v>0</v>
      </c>
      <c r="D163" s="469">
        <v>0</v>
      </c>
      <c r="E163" s="469">
        <v>0</v>
      </c>
      <c r="F163" s="469">
        <v>0</v>
      </c>
      <c r="G163" s="469">
        <v>0</v>
      </c>
      <c r="H163" s="469">
        <v>0</v>
      </c>
    </row>
    <row r="164" spans="1:8" ht="15">
      <c r="A164" s="437"/>
      <c r="B164" s="438" t="s">
        <v>520</v>
      </c>
      <c r="C164" s="469">
        <v>0</v>
      </c>
      <c r="D164" s="469">
        <v>0</v>
      </c>
      <c r="E164" s="469">
        <v>0</v>
      </c>
      <c r="F164" s="469">
        <v>0</v>
      </c>
      <c r="G164" s="469">
        <v>0</v>
      </c>
      <c r="H164" s="469">
        <v>0</v>
      </c>
    </row>
    <row r="165" spans="1:8" ht="15">
      <c r="A165" s="437"/>
      <c r="B165" s="438" t="s">
        <v>521</v>
      </c>
      <c r="C165" s="469">
        <v>0</v>
      </c>
      <c r="D165" s="469">
        <v>0</v>
      </c>
      <c r="E165" s="469">
        <v>0</v>
      </c>
      <c r="F165" s="469">
        <v>0</v>
      </c>
      <c r="G165" s="469">
        <v>0</v>
      </c>
      <c r="H165" s="469">
        <v>0</v>
      </c>
    </row>
    <row r="166" spans="1:8" ht="15">
      <c r="A166" s="437"/>
      <c r="B166" s="438" t="s">
        <v>522</v>
      </c>
      <c r="C166" s="469">
        <v>0</v>
      </c>
      <c r="D166" s="469">
        <v>0</v>
      </c>
      <c r="E166" s="469">
        <v>0</v>
      </c>
      <c r="F166" s="469">
        <v>0</v>
      </c>
      <c r="G166" s="469">
        <v>0</v>
      </c>
      <c r="H166" s="469">
        <v>0</v>
      </c>
    </row>
    <row r="167" spans="1:8" ht="15">
      <c r="A167" s="437"/>
      <c r="B167" s="438" t="s">
        <v>523</v>
      </c>
      <c r="C167" s="469">
        <v>0</v>
      </c>
      <c r="D167" s="469">
        <v>0</v>
      </c>
      <c r="E167" s="469">
        <v>0</v>
      </c>
      <c r="F167" s="469">
        <v>0</v>
      </c>
      <c r="G167" s="469">
        <v>0</v>
      </c>
      <c r="H167" s="469">
        <v>0</v>
      </c>
    </row>
    <row r="168" spans="1:8" ht="15">
      <c r="A168" s="437"/>
      <c r="B168" s="438" t="s">
        <v>524</v>
      </c>
      <c r="C168" s="469">
        <v>0</v>
      </c>
      <c r="D168" s="469">
        <v>0</v>
      </c>
      <c r="E168" s="469">
        <v>0</v>
      </c>
      <c r="F168" s="469">
        <v>0</v>
      </c>
      <c r="G168" s="469">
        <v>0</v>
      </c>
      <c r="H168" s="469">
        <v>0</v>
      </c>
    </row>
    <row r="169" spans="1:9" ht="15">
      <c r="A169" s="437"/>
      <c r="B169" s="438"/>
      <c r="C169" s="482"/>
      <c r="D169" s="483"/>
      <c r="E169" s="483"/>
      <c r="F169" s="483"/>
      <c r="G169" s="483"/>
      <c r="H169" s="483"/>
      <c r="I169" s="484"/>
    </row>
    <row r="170" spans="1:8" ht="15">
      <c r="A170" s="658" t="s">
        <v>526</v>
      </c>
      <c r="B170" s="659"/>
      <c r="C170" s="485">
        <f aca="true" t="shared" si="20" ref="C170:H170">+C9+C90</f>
        <v>434262030.82</v>
      </c>
      <c r="D170" s="485">
        <f t="shared" si="20"/>
        <v>17630859.080000006</v>
      </c>
      <c r="E170" s="485">
        <f t="shared" si="20"/>
        <v>451892889.9</v>
      </c>
      <c r="F170" s="485">
        <f t="shared" si="20"/>
        <v>275398046.46</v>
      </c>
      <c r="G170" s="485">
        <f t="shared" si="20"/>
        <v>266579761.70999998</v>
      </c>
      <c r="H170" s="485">
        <f t="shared" si="20"/>
        <v>176494843.44</v>
      </c>
    </row>
    <row r="171" spans="1:8" ht="15">
      <c r="A171" s="486"/>
      <c r="B171" s="487"/>
      <c r="C171" s="488"/>
      <c r="D171" s="489"/>
      <c r="E171" s="489"/>
      <c r="F171" s="489"/>
      <c r="G171" s="489"/>
      <c r="H171" s="489"/>
    </row>
    <row r="172" spans="1:8" ht="15">
      <c r="A172" s="458"/>
      <c r="B172" s="458"/>
      <c r="C172" s="490"/>
      <c r="D172" s="490"/>
      <c r="E172" s="490"/>
      <c r="F172" s="490"/>
      <c r="G172" s="490"/>
      <c r="H172" s="490"/>
    </row>
    <row r="173" spans="1:8" ht="15">
      <c r="A173" s="458"/>
      <c r="B173" s="458"/>
      <c r="C173" s="490"/>
      <c r="D173" s="490"/>
      <c r="E173" s="490"/>
      <c r="F173" s="490"/>
      <c r="G173" s="490"/>
      <c r="H173" s="490"/>
    </row>
    <row r="174" spans="1:8" ht="15">
      <c r="A174" s="458"/>
      <c r="B174" s="458"/>
      <c r="C174" s="490"/>
      <c r="D174" s="490"/>
      <c r="E174" s="490"/>
      <c r="F174" s="490"/>
      <c r="G174" s="490"/>
      <c r="H174" s="490"/>
    </row>
    <row r="178" ht="15"/>
    <row r="179" ht="15"/>
  </sheetData>
  <sheetProtection/>
  <mergeCells count="68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C34:C35"/>
    <mergeCell ref="D34:D35"/>
    <mergeCell ref="E34:E35"/>
    <mergeCell ref="F34:F35"/>
    <mergeCell ref="G34:G35"/>
    <mergeCell ref="H34:H35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120" zoomScaleSheetLayoutView="100" zoomScalePageLayoutView="0" workbookViewId="0" topLeftCell="A1">
      <selection activeCell="C39" sqref="C39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5.8515625" style="0" bestFit="1" customWidth="1"/>
    <col min="9" max="9" width="19.28125" style="0" bestFit="1" customWidth="1"/>
  </cols>
  <sheetData>
    <row r="1" spans="1:7" ht="15">
      <c r="A1" s="551" t="str">
        <f>+'[1]FORMATO6A'!A1</f>
        <v>COLEGIO DE ESTUDIOS CIENTÍFICOS Y TECNOLÓGICOS DEL ESTADO DE TLAXCALA</v>
      </c>
      <c r="B1" s="552"/>
      <c r="C1" s="552"/>
      <c r="D1" s="552"/>
      <c r="E1" s="552"/>
      <c r="F1" s="552"/>
      <c r="G1" s="553"/>
    </row>
    <row r="2" spans="1:7" ht="15">
      <c r="A2" s="554" t="s">
        <v>439</v>
      </c>
      <c r="B2" s="555"/>
      <c r="C2" s="555"/>
      <c r="D2" s="555"/>
      <c r="E2" s="555"/>
      <c r="F2" s="555"/>
      <c r="G2" s="556"/>
    </row>
    <row r="3" spans="1:7" ht="15">
      <c r="A3" s="554" t="s">
        <v>527</v>
      </c>
      <c r="B3" s="555"/>
      <c r="C3" s="555"/>
      <c r="D3" s="555"/>
      <c r="E3" s="555"/>
      <c r="F3" s="555"/>
      <c r="G3" s="556"/>
    </row>
    <row r="4" spans="1:7" ht="15">
      <c r="A4" s="554" t="str">
        <f>+'[1]FORMATO6A'!A4</f>
        <v>Del 1 de enero al 30 de Septiembre de 2019</v>
      </c>
      <c r="B4" s="555"/>
      <c r="C4" s="555"/>
      <c r="D4" s="555"/>
      <c r="E4" s="555"/>
      <c r="F4" s="555"/>
      <c r="G4" s="556"/>
    </row>
    <row r="5" spans="1:7" ht="15">
      <c r="A5" s="557" t="s">
        <v>0</v>
      </c>
      <c r="B5" s="558"/>
      <c r="C5" s="558"/>
      <c r="D5" s="558"/>
      <c r="E5" s="558"/>
      <c r="F5" s="558"/>
      <c r="G5" s="559"/>
    </row>
    <row r="6" spans="1:7" ht="15">
      <c r="A6" s="661" t="s">
        <v>1</v>
      </c>
      <c r="B6" s="664" t="s">
        <v>441</v>
      </c>
      <c r="C6" s="665"/>
      <c r="D6" s="665"/>
      <c r="E6" s="665"/>
      <c r="F6" s="666"/>
      <c r="G6" s="661" t="s">
        <v>528</v>
      </c>
    </row>
    <row r="7" spans="1:7" ht="15">
      <c r="A7" s="662"/>
      <c r="B7" s="661" t="s">
        <v>305</v>
      </c>
      <c r="C7" s="491" t="s">
        <v>351</v>
      </c>
      <c r="D7" s="661" t="s">
        <v>352</v>
      </c>
      <c r="E7" s="661" t="s">
        <v>303</v>
      </c>
      <c r="F7" s="661" t="s">
        <v>306</v>
      </c>
      <c r="G7" s="662"/>
    </row>
    <row r="8" spans="1:7" ht="15">
      <c r="A8" s="663"/>
      <c r="B8" s="663"/>
      <c r="C8" s="492" t="s">
        <v>355</v>
      </c>
      <c r="D8" s="663"/>
      <c r="E8" s="663"/>
      <c r="F8" s="663"/>
      <c r="G8" s="663"/>
    </row>
    <row r="9" spans="1:7" ht="15">
      <c r="A9" s="493" t="s">
        <v>529</v>
      </c>
      <c r="B9" s="667">
        <f>SUM(B11:B18)</f>
        <v>434262030.82</v>
      </c>
      <c r="C9" s="667">
        <f>SUM(C11:C18)</f>
        <v>13942566.079999998</v>
      </c>
      <c r="D9" s="667">
        <f>SUM(D11:D18)</f>
        <v>448204596.9000001</v>
      </c>
      <c r="E9" s="669">
        <f>SUM(E11:E18)</f>
        <v>274109753.46</v>
      </c>
      <c r="F9" s="669">
        <f>SUM(F11:F18)</f>
        <v>266579761.70999998</v>
      </c>
      <c r="G9" s="667">
        <f>+D9-E9</f>
        <v>174094843.44000012</v>
      </c>
    </row>
    <row r="10" spans="1:7" ht="15">
      <c r="A10" s="494" t="s">
        <v>530</v>
      </c>
      <c r="B10" s="668"/>
      <c r="C10" s="668"/>
      <c r="D10" s="668"/>
      <c r="E10" s="670"/>
      <c r="F10" s="670"/>
      <c r="G10" s="668"/>
    </row>
    <row r="11" spans="1:7" ht="15">
      <c r="A11" s="495" t="s">
        <v>531</v>
      </c>
      <c r="B11" s="496">
        <v>361119339.36</v>
      </c>
      <c r="C11" s="496">
        <v>13576502.55</v>
      </c>
      <c r="D11" s="496">
        <f>+B11+C11</f>
        <v>374695841.91</v>
      </c>
      <c r="E11" s="496">
        <v>232083667.39</v>
      </c>
      <c r="F11" s="496">
        <v>226107646.27</v>
      </c>
      <c r="G11" s="497">
        <f>+D11-E11</f>
        <v>142612174.52000004</v>
      </c>
    </row>
    <row r="12" spans="1:7" ht="15">
      <c r="A12" s="495" t="s">
        <v>532</v>
      </c>
      <c r="B12" s="496">
        <v>5401600</v>
      </c>
      <c r="C12" s="496">
        <v>-1259794.15</v>
      </c>
      <c r="D12" s="496">
        <f>+B12+C12</f>
        <v>4141805.85</v>
      </c>
      <c r="E12" s="496">
        <v>2412200.86</v>
      </c>
      <c r="F12" s="496">
        <v>1501802.46</v>
      </c>
      <c r="G12" s="497">
        <f>+D12-E12</f>
        <v>1729604.9900000002</v>
      </c>
    </row>
    <row r="13" spans="1:7" ht="15">
      <c r="A13" s="495" t="s">
        <v>533</v>
      </c>
      <c r="B13" s="496">
        <v>3525000</v>
      </c>
      <c r="C13" s="496">
        <v>628315.69</v>
      </c>
      <c r="D13" s="496">
        <f>+B13+C13</f>
        <v>4153315.69</v>
      </c>
      <c r="E13" s="496">
        <v>642112.71</v>
      </c>
      <c r="F13" s="496">
        <v>564863.51</v>
      </c>
      <c r="G13" s="497">
        <f>+D13-E13</f>
        <v>3511202.98</v>
      </c>
    </row>
    <row r="14" spans="1:8" ht="15">
      <c r="A14" s="495" t="s">
        <v>534</v>
      </c>
      <c r="B14" s="496">
        <v>1070000</v>
      </c>
      <c r="C14" s="496">
        <v>-325193.39</v>
      </c>
      <c r="D14" s="496">
        <f>+B14+C14</f>
        <v>744806.61</v>
      </c>
      <c r="E14" s="496">
        <v>382608.67</v>
      </c>
      <c r="F14" s="496">
        <v>379128.67</v>
      </c>
      <c r="G14" s="497">
        <f>+D14-E14</f>
        <v>362197.94</v>
      </c>
      <c r="H14" s="353"/>
    </row>
    <row r="15" spans="1:7" ht="15">
      <c r="A15" s="495" t="s">
        <v>535</v>
      </c>
      <c r="B15" s="496">
        <v>63146091.46</v>
      </c>
      <c r="C15" s="496">
        <v>1322735.38</v>
      </c>
      <c r="D15" s="496">
        <f>+B15+C15</f>
        <v>64468826.84</v>
      </c>
      <c r="E15" s="496">
        <v>38589163.83</v>
      </c>
      <c r="F15" s="496">
        <v>38026320.8</v>
      </c>
      <c r="G15" s="497">
        <f>+D15-E15</f>
        <v>25879663.010000005</v>
      </c>
    </row>
    <row r="16" spans="1:7" ht="15">
      <c r="A16" s="495"/>
      <c r="B16" s="496"/>
      <c r="C16" s="496"/>
      <c r="D16" s="496"/>
      <c r="E16" s="496"/>
      <c r="F16" s="496"/>
      <c r="G16" s="496"/>
    </row>
    <row r="17" spans="1:7" ht="15">
      <c r="A17" s="495"/>
      <c r="B17" s="496"/>
      <c r="C17" s="496"/>
      <c r="D17" s="496"/>
      <c r="E17" s="496"/>
      <c r="F17" s="496"/>
      <c r="G17" s="496"/>
    </row>
    <row r="18" spans="1:9" ht="15">
      <c r="A18" s="495"/>
      <c r="B18" s="496"/>
      <c r="C18" s="496"/>
      <c r="D18" s="496"/>
      <c r="E18" s="496"/>
      <c r="F18" s="496"/>
      <c r="G18" s="496"/>
      <c r="I18" s="498"/>
    </row>
    <row r="19" spans="1:7" ht="15">
      <c r="A19" s="495"/>
      <c r="B19" s="496"/>
      <c r="C19" s="496"/>
      <c r="D19" s="496"/>
      <c r="E19" s="496"/>
      <c r="F19" s="499"/>
      <c r="G19" s="496"/>
    </row>
    <row r="20" spans="1:10" ht="15">
      <c r="A20" s="500" t="s">
        <v>536</v>
      </c>
      <c r="B20" s="668">
        <f>SUM(B22:B29)</f>
        <v>0</v>
      </c>
      <c r="C20" s="668">
        <f>SUM(C22:C29)</f>
        <v>3688293</v>
      </c>
      <c r="D20" s="668">
        <f>SUM(D22:D29)</f>
        <v>3688293</v>
      </c>
      <c r="E20" s="668">
        <f>SUM(E22:E29)</f>
        <v>1288293</v>
      </c>
      <c r="F20" s="668">
        <f>SUM(F22:F29)</f>
        <v>0</v>
      </c>
      <c r="G20" s="668">
        <f>+D20-E20</f>
        <v>2400000</v>
      </c>
      <c r="I20" s="498"/>
      <c r="J20" s="498"/>
    </row>
    <row r="21" spans="1:10" ht="15">
      <c r="A21" s="500" t="s">
        <v>537</v>
      </c>
      <c r="B21" s="668"/>
      <c r="C21" s="668"/>
      <c r="D21" s="668"/>
      <c r="E21" s="668"/>
      <c r="F21" s="668"/>
      <c r="G21" s="668"/>
      <c r="J21" s="498"/>
    </row>
    <row r="22" spans="1:8" ht="15">
      <c r="A22" s="495" t="s">
        <v>533</v>
      </c>
      <c r="B22" s="496">
        <v>0</v>
      </c>
      <c r="C22" s="496">
        <f>+'[1]FORMATO4'!C16</f>
        <v>3688293</v>
      </c>
      <c r="D22" s="496">
        <f>+B22+C22</f>
        <v>3688293</v>
      </c>
      <c r="E22" s="496">
        <f>+'[1]FORMATO6A'!F115</f>
        <v>1288293</v>
      </c>
      <c r="F22" s="496">
        <f>+'[1]FORMATO6A'!G115</f>
        <v>0</v>
      </c>
      <c r="G22" s="501">
        <f>+D22-E22</f>
        <v>2400000</v>
      </c>
      <c r="H22" s="353"/>
    </row>
    <row r="23" spans="1:7" ht="15">
      <c r="A23" s="495" t="s">
        <v>535</v>
      </c>
      <c r="B23" s="496"/>
      <c r="C23" s="496">
        <v>0</v>
      </c>
      <c r="D23" s="496">
        <f>+B23+C23</f>
        <v>0</v>
      </c>
      <c r="E23" s="496">
        <v>0</v>
      </c>
      <c r="F23" s="496">
        <v>0</v>
      </c>
      <c r="G23" s="501">
        <f>+D23-E23</f>
        <v>0</v>
      </c>
    </row>
    <row r="24" spans="1:7" ht="15">
      <c r="A24" s="495"/>
      <c r="B24" s="496"/>
      <c r="C24" s="496"/>
      <c r="D24" s="496"/>
      <c r="E24" s="496"/>
      <c r="F24" s="496"/>
      <c r="G24" s="496"/>
    </row>
    <row r="25" spans="1:8" ht="15">
      <c r="A25" s="495"/>
      <c r="B25" s="496"/>
      <c r="C25" s="496"/>
      <c r="D25" s="496"/>
      <c r="E25" s="496"/>
      <c r="F25" s="496"/>
      <c r="G25" s="496"/>
      <c r="H25" s="498"/>
    </row>
    <row r="26" spans="1:7" ht="15">
      <c r="A26" s="495"/>
      <c r="B26" s="496"/>
      <c r="C26" s="496"/>
      <c r="D26" s="496"/>
      <c r="E26" s="496"/>
      <c r="F26" s="496"/>
      <c r="G26" s="496"/>
    </row>
    <row r="27" spans="1:7" ht="15">
      <c r="A27" s="495"/>
      <c r="B27" s="496"/>
      <c r="C27" s="496"/>
      <c r="D27" s="496"/>
      <c r="E27" s="496"/>
      <c r="F27" s="496"/>
      <c r="G27" s="496"/>
    </row>
    <row r="28" spans="1:7" ht="15">
      <c r="A28" s="495"/>
      <c r="B28" s="496"/>
      <c r="C28" s="496"/>
      <c r="D28" s="496"/>
      <c r="E28" s="496"/>
      <c r="F28" s="496"/>
      <c r="G28" s="496"/>
    </row>
    <row r="29" spans="1:7" ht="15">
      <c r="A29" s="495"/>
      <c r="B29" s="496"/>
      <c r="C29" s="496"/>
      <c r="D29" s="496"/>
      <c r="E29" s="496"/>
      <c r="F29" s="496"/>
      <c r="G29" s="496"/>
    </row>
    <row r="30" spans="1:7" ht="15">
      <c r="A30" s="502"/>
      <c r="B30" s="496"/>
      <c r="C30" s="496"/>
      <c r="D30" s="496"/>
      <c r="E30" s="496"/>
      <c r="F30" s="496"/>
      <c r="G30" s="496"/>
    </row>
    <row r="31" spans="1:7" ht="15">
      <c r="A31" s="503" t="s">
        <v>526</v>
      </c>
      <c r="B31" s="504">
        <f aca="true" t="shared" si="0" ref="B31:G31">+B9+B20</f>
        <v>434262030.82</v>
      </c>
      <c r="C31" s="504">
        <f t="shared" si="0"/>
        <v>17630859.08</v>
      </c>
      <c r="D31" s="504">
        <f t="shared" si="0"/>
        <v>451892889.9000001</v>
      </c>
      <c r="E31" s="504">
        <f t="shared" si="0"/>
        <v>275398046.46</v>
      </c>
      <c r="F31" s="504">
        <f t="shared" si="0"/>
        <v>266579761.70999998</v>
      </c>
      <c r="G31" s="504">
        <f t="shared" si="0"/>
        <v>176494843.44000012</v>
      </c>
    </row>
    <row r="32" spans="1:7" ht="15">
      <c r="A32" s="505"/>
      <c r="B32" s="506"/>
      <c r="C32" s="506"/>
      <c r="D32" s="506"/>
      <c r="E32" s="506"/>
      <c r="F32" s="506"/>
      <c r="G32" s="506"/>
    </row>
    <row r="33" spans="1:7" ht="15">
      <c r="A33" s="507"/>
      <c r="B33" s="508"/>
      <c r="C33" s="508"/>
      <c r="D33" s="508"/>
      <c r="E33" s="508"/>
      <c r="F33" s="508"/>
      <c r="G33" s="508"/>
    </row>
    <row r="34" spans="1:7" ht="15">
      <c r="A34" s="507"/>
      <c r="B34" s="508"/>
      <c r="C34" s="508"/>
      <c r="D34" s="508"/>
      <c r="E34" s="508"/>
      <c r="F34" s="508"/>
      <c r="G34" s="508"/>
    </row>
    <row r="35" spans="1:7" ht="15">
      <c r="A35" s="507"/>
      <c r="B35" s="508"/>
      <c r="C35" s="508"/>
      <c r="D35" s="508"/>
      <c r="E35" s="509"/>
      <c r="F35" s="508"/>
      <c r="G35" s="508"/>
    </row>
    <row r="36" spans="1:7" ht="15">
      <c r="A36" s="507"/>
      <c r="B36" s="508"/>
      <c r="C36" s="508"/>
      <c r="D36" s="508"/>
      <c r="E36" s="508"/>
      <c r="F36" s="508"/>
      <c r="G36" s="508"/>
    </row>
    <row r="37" ht="15">
      <c r="F37" s="510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110" zoomScaleSheetLayoutView="110" zoomScalePageLayoutView="0" workbookViewId="0" topLeftCell="A79">
      <selection activeCell="H31" sqref="H31:H32"/>
    </sheetView>
  </sheetViews>
  <sheetFormatPr defaultColWidth="11.421875" defaultRowHeight="15"/>
  <cols>
    <col min="2" max="2" width="34.140625" style="0" bestFit="1" customWidth="1"/>
    <col min="3" max="3" width="15.7109375" style="166" bestFit="1" customWidth="1"/>
    <col min="4" max="5" width="13.00390625" style="166" bestFit="1" customWidth="1"/>
    <col min="6" max="6" width="14.8515625" style="166" bestFit="1" customWidth="1"/>
    <col min="7" max="7" width="13.00390625" style="166" bestFit="1" customWidth="1"/>
    <col min="8" max="8" width="15.7109375" style="166" bestFit="1" customWidth="1"/>
  </cols>
  <sheetData>
    <row r="1" spans="1:8" ht="15">
      <c r="A1" s="551" t="str">
        <f>+'[1]FORMATO6B'!A1</f>
        <v>COLEGIO DE ESTUDIOS CIENTÍFICOS Y TECNOLÓGICOS DEL ESTADO DE TLAXCALA</v>
      </c>
      <c r="B1" s="552"/>
      <c r="C1" s="552"/>
      <c r="D1" s="552"/>
      <c r="E1" s="552"/>
      <c r="F1" s="552"/>
      <c r="G1" s="552"/>
      <c r="H1" s="553"/>
    </row>
    <row r="2" spans="1:8" ht="15">
      <c r="A2" s="554" t="s">
        <v>439</v>
      </c>
      <c r="B2" s="555"/>
      <c r="C2" s="555"/>
      <c r="D2" s="555"/>
      <c r="E2" s="555"/>
      <c r="F2" s="555"/>
      <c r="G2" s="555"/>
      <c r="H2" s="556"/>
    </row>
    <row r="3" spans="1:8" ht="15">
      <c r="A3" s="554" t="s">
        <v>538</v>
      </c>
      <c r="B3" s="555"/>
      <c r="C3" s="555"/>
      <c r="D3" s="555"/>
      <c r="E3" s="555"/>
      <c r="F3" s="555"/>
      <c r="G3" s="555"/>
      <c r="H3" s="556"/>
    </row>
    <row r="4" spans="1:8" ht="15">
      <c r="A4" s="554" t="str">
        <f>+'[1]FORMATO6B'!A4</f>
        <v>Del 1 de enero al 30 de Septiembre de 2019</v>
      </c>
      <c r="B4" s="555"/>
      <c r="C4" s="555"/>
      <c r="D4" s="555"/>
      <c r="E4" s="555"/>
      <c r="F4" s="555"/>
      <c r="G4" s="555"/>
      <c r="H4" s="556"/>
    </row>
    <row r="5" spans="1:8" ht="15">
      <c r="A5" s="557" t="s">
        <v>0</v>
      </c>
      <c r="B5" s="558"/>
      <c r="C5" s="558"/>
      <c r="D5" s="558"/>
      <c r="E5" s="558"/>
      <c r="F5" s="558"/>
      <c r="G5" s="558"/>
      <c r="H5" s="559"/>
    </row>
    <row r="6" spans="1:8" ht="15">
      <c r="A6" s="551" t="s">
        <v>1</v>
      </c>
      <c r="B6" s="553"/>
      <c r="C6" s="632" t="s">
        <v>441</v>
      </c>
      <c r="D6" s="633"/>
      <c r="E6" s="633"/>
      <c r="F6" s="633"/>
      <c r="G6" s="634"/>
      <c r="H6" s="635" t="s">
        <v>528</v>
      </c>
    </row>
    <row r="7" spans="1:8" ht="15">
      <c r="A7" s="554"/>
      <c r="B7" s="556"/>
      <c r="C7" s="635" t="s">
        <v>305</v>
      </c>
      <c r="D7" s="511" t="s">
        <v>351</v>
      </c>
      <c r="E7" s="635" t="s">
        <v>352</v>
      </c>
      <c r="F7" s="635" t="s">
        <v>303</v>
      </c>
      <c r="G7" s="635" t="s">
        <v>306</v>
      </c>
      <c r="H7" s="675"/>
    </row>
    <row r="8" spans="1:8" ht="15">
      <c r="A8" s="554"/>
      <c r="B8" s="556"/>
      <c r="C8" s="636"/>
      <c r="D8" s="423" t="s">
        <v>355</v>
      </c>
      <c r="E8" s="636"/>
      <c r="F8" s="636"/>
      <c r="G8" s="636"/>
      <c r="H8" s="636"/>
    </row>
    <row r="9" spans="1:8" ht="15">
      <c r="A9" s="671"/>
      <c r="B9" s="672"/>
      <c r="C9" s="512"/>
      <c r="D9" s="512"/>
      <c r="E9" s="512"/>
      <c r="F9" s="512"/>
      <c r="G9" s="512"/>
      <c r="H9" s="512"/>
    </row>
    <row r="10" spans="1:8" ht="15">
      <c r="A10" s="673" t="s">
        <v>539</v>
      </c>
      <c r="B10" s="674"/>
      <c r="C10" s="513">
        <f aca="true" t="shared" si="0" ref="C10:H10">+C11+C21+C31+C44</f>
        <v>434262030.82</v>
      </c>
      <c r="D10" s="513">
        <f t="shared" si="0"/>
        <v>13942566.079999998</v>
      </c>
      <c r="E10" s="513">
        <f t="shared" si="0"/>
        <v>448204596.9</v>
      </c>
      <c r="F10" s="513">
        <f>+F11+F21+F31+F44</f>
        <v>274109753.46</v>
      </c>
      <c r="G10" s="513">
        <f t="shared" si="0"/>
        <v>266579761.70999998</v>
      </c>
      <c r="H10" s="513">
        <f t="shared" si="0"/>
        <v>174094843.44</v>
      </c>
    </row>
    <row r="11" spans="1:8" ht="15">
      <c r="A11" s="673" t="s">
        <v>540</v>
      </c>
      <c r="B11" s="674"/>
      <c r="C11" s="514">
        <f aca="true" t="shared" si="1" ref="C11:H11">SUM(C12:C19)</f>
        <v>0</v>
      </c>
      <c r="D11" s="514">
        <f t="shared" si="1"/>
        <v>0</v>
      </c>
      <c r="E11" s="514">
        <f t="shared" si="1"/>
        <v>0</v>
      </c>
      <c r="F11" s="514">
        <f t="shared" si="1"/>
        <v>0</v>
      </c>
      <c r="G11" s="514">
        <f t="shared" si="1"/>
        <v>0</v>
      </c>
      <c r="H11" s="514">
        <f t="shared" si="1"/>
        <v>0</v>
      </c>
    </row>
    <row r="12" spans="1:8" ht="15">
      <c r="A12" s="515"/>
      <c r="B12" s="516" t="s">
        <v>541</v>
      </c>
      <c r="C12" s="514"/>
      <c r="D12" s="514"/>
      <c r="E12" s="514"/>
      <c r="F12" s="514"/>
      <c r="G12" s="514"/>
      <c r="H12" s="514"/>
    </row>
    <row r="13" spans="1:8" ht="15">
      <c r="A13" s="515"/>
      <c r="B13" s="516" t="s">
        <v>542</v>
      </c>
      <c r="C13" s="514"/>
      <c r="D13" s="514"/>
      <c r="E13" s="514"/>
      <c r="F13" s="514"/>
      <c r="G13" s="514"/>
      <c r="H13" s="514"/>
    </row>
    <row r="14" spans="1:8" ht="15">
      <c r="A14" s="515"/>
      <c r="B14" s="516" t="s">
        <v>543</v>
      </c>
      <c r="C14" s="514"/>
      <c r="D14" s="514"/>
      <c r="E14" s="514"/>
      <c r="F14" s="514"/>
      <c r="G14" s="514"/>
      <c r="H14" s="514"/>
    </row>
    <row r="15" spans="1:8" ht="15">
      <c r="A15" s="515"/>
      <c r="B15" s="516" t="s">
        <v>544</v>
      </c>
      <c r="C15" s="514"/>
      <c r="D15" s="514"/>
      <c r="E15" s="514"/>
      <c r="F15" s="514"/>
      <c r="G15" s="514"/>
      <c r="H15" s="514"/>
    </row>
    <row r="16" spans="1:8" ht="15">
      <c r="A16" s="515"/>
      <c r="B16" s="516" t="s">
        <v>545</v>
      </c>
      <c r="C16" s="514"/>
      <c r="D16" s="514"/>
      <c r="E16" s="514"/>
      <c r="F16" s="514"/>
      <c r="G16" s="514"/>
      <c r="H16" s="514"/>
    </row>
    <row r="17" spans="1:8" ht="15">
      <c r="A17" s="515"/>
      <c r="B17" s="516" t="s">
        <v>546</v>
      </c>
      <c r="C17" s="514"/>
      <c r="D17" s="514"/>
      <c r="E17" s="514"/>
      <c r="F17" s="514"/>
      <c r="G17" s="514"/>
      <c r="H17" s="514"/>
    </row>
    <row r="18" spans="1:8" ht="15">
      <c r="A18" s="515"/>
      <c r="B18" s="516" t="s">
        <v>547</v>
      </c>
      <c r="C18" s="514"/>
      <c r="D18" s="514"/>
      <c r="E18" s="514"/>
      <c r="F18" s="514"/>
      <c r="G18" s="514"/>
      <c r="H18" s="514"/>
    </row>
    <row r="19" spans="1:8" ht="15">
      <c r="A19" s="515"/>
      <c r="B19" s="516" t="s">
        <v>548</v>
      </c>
      <c r="C19" s="514"/>
      <c r="D19" s="514"/>
      <c r="E19" s="514"/>
      <c r="F19" s="514"/>
      <c r="G19" s="514"/>
      <c r="H19" s="514"/>
    </row>
    <row r="20" spans="1:8" ht="15">
      <c r="A20" s="515"/>
      <c r="B20" s="516"/>
      <c r="C20" s="514"/>
      <c r="D20" s="514"/>
      <c r="E20" s="514"/>
      <c r="F20" s="514"/>
      <c r="G20" s="514"/>
      <c r="H20" s="514"/>
    </row>
    <row r="21" spans="1:8" ht="15">
      <c r="A21" s="673" t="s">
        <v>549</v>
      </c>
      <c r="B21" s="674"/>
      <c r="C21" s="513">
        <f aca="true" t="shared" si="2" ref="C21:H21">SUM(C22:C29)</f>
        <v>434262030.82</v>
      </c>
      <c r="D21" s="513">
        <f t="shared" si="2"/>
        <v>13942566.079999998</v>
      </c>
      <c r="E21" s="513">
        <f t="shared" si="2"/>
        <v>448204596.9</v>
      </c>
      <c r="F21" s="513">
        <f t="shared" si="2"/>
        <v>274109753.46</v>
      </c>
      <c r="G21" s="513">
        <f t="shared" si="2"/>
        <v>266579761.70999998</v>
      </c>
      <c r="H21" s="513">
        <f t="shared" si="2"/>
        <v>174094843.44</v>
      </c>
    </row>
    <row r="22" spans="1:8" ht="15">
      <c r="A22" s="515"/>
      <c r="B22" s="516" t="s">
        <v>550</v>
      </c>
      <c r="C22" s="514"/>
      <c r="D22" s="514"/>
      <c r="E22" s="514"/>
      <c r="F22" s="514"/>
      <c r="G22" s="514"/>
      <c r="H22" s="514"/>
    </row>
    <row r="23" spans="1:8" ht="15">
      <c r="A23" s="515"/>
      <c r="B23" s="516" t="s">
        <v>551</v>
      </c>
      <c r="C23" s="514"/>
      <c r="D23" s="514"/>
      <c r="E23" s="514"/>
      <c r="F23" s="514"/>
      <c r="G23" s="514"/>
      <c r="H23" s="514"/>
    </row>
    <row r="24" spans="1:8" ht="15">
      <c r="A24" s="515"/>
      <c r="B24" s="516" t="s">
        <v>552</v>
      </c>
      <c r="C24" s="514"/>
      <c r="D24" s="514"/>
      <c r="E24" s="514"/>
      <c r="F24" s="514"/>
      <c r="G24" s="514"/>
      <c r="H24" s="514"/>
    </row>
    <row r="25" spans="1:8" ht="15">
      <c r="A25" s="676"/>
      <c r="B25" s="516" t="s">
        <v>553</v>
      </c>
      <c r="C25" s="572"/>
      <c r="D25" s="572"/>
      <c r="E25" s="572"/>
      <c r="F25" s="572"/>
      <c r="G25" s="572"/>
      <c r="H25" s="572"/>
    </row>
    <row r="26" spans="1:8" ht="15">
      <c r="A26" s="676"/>
      <c r="B26" s="516" t="s">
        <v>554</v>
      </c>
      <c r="C26" s="572"/>
      <c r="D26" s="572"/>
      <c r="E26" s="572"/>
      <c r="F26" s="572"/>
      <c r="G26" s="572"/>
      <c r="H26" s="572"/>
    </row>
    <row r="27" spans="1:8" ht="15">
      <c r="A27" s="515"/>
      <c r="B27" s="516" t="s">
        <v>555</v>
      </c>
      <c r="C27" s="514">
        <f>+'[1]FORMATO6A'!C170</f>
        <v>434262030.82</v>
      </c>
      <c r="D27" s="514">
        <f>+'[1]FORMATO6B'!C9</f>
        <v>13942566.079999998</v>
      </c>
      <c r="E27" s="514">
        <f>+C27+D27</f>
        <v>448204596.9</v>
      </c>
      <c r="F27" s="514">
        <f>+'[1]FORMATO6B'!E9</f>
        <v>274109753.46</v>
      </c>
      <c r="G27" s="514">
        <f>+'[1]FORMATO6B'!F9</f>
        <v>266579761.70999998</v>
      </c>
      <c r="H27" s="514">
        <f>+E27-F27</f>
        <v>174094843.44</v>
      </c>
    </row>
    <row r="28" spans="1:8" ht="15">
      <c r="A28" s="515"/>
      <c r="B28" s="516" t="s">
        <v>556</v>
      </c>
      <c r="C28" s="514"/>
      <c r="D28" s="514"/>
      <c r="E28" s="514"/>
      <c r="F28" s="514"/>
      <c r="G28" s="514"/>
      <c r="H28" s="514"/>
    </row>
    <row r="29" spans="1:8" ht="15">
      <c r="A29" s="515"/>
      <c r="B29" s="516" t="s">
        <v>557</v>
      </c>
      <c r="C29" s="514"/>
      <c r="D29" s="514"/>
      <c r="E29" s="514"/>
      <c r="F29" s="514"/>
      <c r="G29" s="514"/>
      <c r="H29" s="514"/>
    </row>
    <row r="30" spans="1:8" ht="15">
      <c r="A30" s="517"/>
      <c r="B30" s="518"/>
      <c r="C30" s="519"/>
      <c r="D30" s="514"/>
      <c r="E30" s="514"/>
      <c r="F30" s="514"/>
      <c r="G30" s="514"/>
      <c r="H30" s="514"/>
    </row>
    <row r="31" spans="1:8" ht="15">
      <c r="A31" s="673" t="s">
        <v>558</v>
      </c>
      <c r="B31" s="674"/>
      <c r="C31" s="572">
        <f aca="true" t="shared" si="3" ref="C31:H31">SUM(C33:C42)</f>
        <v>0</v>
      </c>
      <c r="D31" s="572">
        <f t="shared" si="3"/>
        <v>0</v>
      </c>
      <c r="E31" s="572">
        <f t="shared" si="3"/>
        <v>0</v>
      </c>
      <c r="F31" s="572">
        <f t="shared" si="3"/>
        <v>0</v>
      </c>
      <c r="G31" s="572">
        <f t="shared" si="3"/>
        <v>0</v>
      </c>
      <c r="H31" s="572">
        <f t="shared" si="3"/>
        <v>0</v>
      </c>
    </row>
    <row r="32" spans="1:8" ht="15">
      <c r="A32" s="673" t="s">
        <v>559</v>
      </c>
      <c r="B32" s="674"/>
      <c r="C32" s="572"/>
      <c r="D32" s="572"/>
      <c r="E32" s="572"/>
      <c r="F32" s="572"/>
      <c r="G32" s="572"/>
      <c r="H32" s="572"/>
    </row>
    <row r="33" spans="1:8" ht="15">
      <c r="A33" s="676"/>
      <c r="B33" s="516" t="s">
        <v>560</v>
      </c>
      <c r="C33" s="572"/>
      <c r="D33" s="572"/>
      <c r="E33" s="572"/>
      <c r="F33" s="572"/>
      <c r="G33" s="572"/>
      <c r="H33" s="572"/>
    </row>
    <row r="34" spans="1:8" ht="15">
      <c r="A34" s="676"/>
      <c r="B34" s="516" t="s">
        <v>561</v>
      </c>
      <c r="C34" s="572"/>
      <c r="D34" s="572"/>
      <c r="E34" s="572"/>
      <c r="F34" s="572"/>
      <c r="G34" s="572"/>
      <c r="H34" s="572"/>
    </row>
    <row r="35" spans="1:8" ht="15">
      <c r="A35" s="515"/>
      <c r="B35" s="516" t="s">
        <v>562</v>
      </c>
      <c r="C35" s="514"/>
      <c r="D35" s="514"/>
      <c r="E35" s="514"/>
      <c r="F35" s="514"/>
      <c r="G35" s="514"/>
      <c r="H35" s="514"/>
    </row>
    <row r="36" spans="1:8" ht="15">
      <c r="A36" s="515"/>
      <c r="B36" s="516" t="s">
        <v>563</v>
      </c>
      <c r="C36" s="514"/>
      <c r="D36" s="514"/>
      <c r="E36" s="514"/>
      <c r="F36" s="514"/>
      <c r="G36" s="514"/>
      <c r="H36" s="514"/>
    </row>
    <row r="37" spans="1:8" ht="15">
      <c r="A37" s="515"/>
      <c r="B37" s="516" t="s">
        <v>564</v>
      </c>
      <c r="C37" s="514"/>
      <c r="D37" s="514"/>
      <c r="E37" s="514"/>
      <c r="F37" s="514"/>
      <c r="G37" s="514"/>
      <c r="H37" s="514"/>
    </row>
    <row r="38" spans="1:8" ht="15">
      <c r="A38" s="515"/>
      <c r="B38" s="516" t="s">
        <v>565</v>
      </c>
      <c r="C38" s="514"/>
      <c r="D38" s="514"/>
      <c r="E38" s="514"/>
      <c r="F38" s="514"/>
      <c r="G38" s="514"/>
      <c r="H38" s="514"/>
    </row>
    <row r="39" spans="1:8" ht="15">
      <c r="A39" s="515"/>
      <c r="B39" s="516" t="s">
        <v>566</v>
      </c>
      <c r="C39" s="514"/>
      <c r="D39" s="514"/>
      <c r="E39" s="514"/>
      <c r="F39" s="514"/>
      <c r="G39" s="514"/>
      <c r="H39" s="514"/>
    </row>
    <row r="40" spans="1:8" ht="15">
      <c r="A40" s="515"/>
      <c r="B40" s="516" t="s">
        <v>567</v>
      </c>
      <c r="C40" s="514"/>
      <c r="D40" s="514"/>
      <c r="E40" s="514"/>
      <c r="F40" s="514"/>
      <c r="G40" s="514"/>
      <c r="H40" s="514"/>
    </row>
    <row r="41" spans="1:8" ht="15">
      <c r="A41" s="515"/>
      <c r="B41" s="516" t="s">
        <v>568</v>
      </c>
      <c r="C41" s="514"/>
      <c r="D41" s="514"/>
      <c r="E41" s="514"/>
      <c r="F41" s="514"/>
      <c r="G41" s="514"/>
      <c r="H41" s="514"/>
    </row>
    <row r="42" spans="1:8" ht="15">
      <c r="A42" s="515"/>
      <c r="B42" s="516" t="s">
        <v>569</v>
      </c>
      <c r="C42" s="514"/>
      <c r="D42" s="514"/>
      <c r="E42" s="514"/>
      <c r="F42" s="514"/>
      <c r="G42" s="514"/>
      <c r="H42" s="514"/>
    </row>
    <row r="43" spans="1:8" ht="15">
      <c r="A43" s="515"/>
      <c r="B43" s="516"/>
      <c r="C43" s="514"/>
      <c r="D43" s="514"/>
      <c r="E43" s="514"/>
      <c r="F43" s="514"/>
      <c r="G43" s="514"/>
      <c r="H43" s="514"/>
    </row>
    <row r="44" spans="1:8" ht="15">
      <c r="A44" s="673" t="s">
        <v>570</v>
      </c>
      <c r="B44" s="674"/>
      <c r="C44" s="572">
        <f aca="true" t="shared" si="4" ref="C44:H44">SUM(C46:C51)</f>
        <v>0</v>
      </c>
      <c r="D44" s="572">
        <f t="shared" si="4"/>
        <v>0</v>
      </c>
      <c r="E44" s="572">
        <f t="shared" si="4"/>
        <v>0</v>
      </c>
      <c r="F44" s="572">
        <f t="shared" si="4"/>
        <v>0</v>
      </c>
      <c r="G44" s="572">
        <f t="shared" si="4"/>
        <v>0</v>
      </c>
      <c r="H44" s="572">
        <f t="shared" si="4"/>
        <v>0</v>
      </c>
    </row>
    <row r="45" spans="1:8" ht="15">
      <c r="A45" s="673" t="s">
        <v>571</v>
      </c>
      <c r="B45" s="674"/>
      <c r="C45" s="572"/>
      <c r="D45" s="572"/>
      <c r="E45" s="572"/>
      <c r="F45" s="572"/>
      <c r="G45" s="572"/>
      <c r="H45" s="572"/>
    </row>
    <row r="46" spans="1:8" ht="15">
      <c r="A46" s="676"/>
      <c r="B46" s="516" t="s">
        <v>572</v>
      </c>
      <c r="C46" s="572"/>
      <c r="D46" s="572"/>
      <c r="E46" s="572"/>
      <c r="F46" s="572"/>
      <c r="G46" s="572"/>
      <c r="H46" s="572"/>
    </row>
    <row r="47" spans="1:8" ht="15">
      <c r="A47" s="676"/>
      <c r="B47" s="516" t="s">
        <v>573</v>
      </c>
      <c r="C47" s="572"/>
      <c r="D47" s="572"/>
      <c r="E47" s="572"/>
      <c r="F47" s="572"/>
      <c r="G47" s="572"/>
      <c r="H47" s="572"/>
    </row>
    <row r="48" spans="1:8" ht="15">
      <c r="A48" s="676"/>
      <c r="B48" s="516" t="s">
        <v>574</v>
      </c>
      <c r="C48" s="572"/>
      <c r="D48" s="572"/>
      <c r="E48" s="572"/>
      <c r="F48" s="572"/>
      <c r="G48" s="572"/>
      <c r="H48" s="572"/>
    </row>
    <row r="49" spans="1:8" ht="15">
      <c r="A49" s="676"/>
      <c r="B49" s="516" t="s">
        <v>575</v>
      </c>
      <c r="C49" s="572"/>
      <c r="D49" s="572"/>
      <c r="E49" s="572"/>
      <c r="F49" s="572"/>
      <c r="G49" s="572"/>
      <c r="H49" s="572"/>
    </row>
    <row r="50" spans="1:8" ht="15">
      <c r="A50" s="515"/>
      <c r="B50" s="516" t="s">
        <v>576</v>
      </c>
      <c r="C50" s="514"/>
      <c r="D50" s="514"/>
      <c r="E50" s="514"/>
      <c r="F50" s="514"/>
      <c r="G50" s="514"/>
      <c r="H50" s="514"/>
    </row>
    <row r="51" spans="1:8" ht="15">
      <c r="A51" s="515"/>
      <c r="B51" s="516" t="s">
        <v>577</v>
      </c>
      <c r="C51" s="514"/>
      <c r="D51" s="514"/>
      <c r="E51" s="514"/>
      <c r="F51" s="514"/>
      <c r="G51" s="514"/>
      <c r="H51" s="514"/>
    </row>
    <row r="52" spans="1:8" ht="15">
      <c r="A52" s="515"/>
      <c r="B52" s="516"/>
      <c r="C52" s="514"/>
      <c r="D52" s="514"/>
      <c r="E52" s="514"/>
      <c r="F52" s="514"/>
      <c r="G52" s="514"/>
      <c r="H52" s="514"/>
    </row>
    <row r="53" spans="1:8" ht="15">
      <c r="A53" s="673" t="s">
        <v>578</v>
      </c>
      <c r="B53" s="674"/>
      <c r="C53" s="513">
        <f>+C54+C64+C74+C87</f>
        <v>0</v>
      </c>
      <c r="D53" s="513">
        <f>+D54+D64+D74+D87</f>
        <v>3688293</v>
      </c>
      <c r="E53" s="513">
        <f>+E54+E64+E74+E87</f>
        <v>3688293</v>
      </c>
      <c r="F53" s="513">
        <f>+F54+F64+F74+F87</f>
        <v>1288293</v>
      </c>
      <c r="G53" s="513">
        <f>+G54+G64+G74+G87</f>
        <v>0</v>
      </c>
      <c r="H53" s="513">
        <f>+C53+E53-F53</f>
        <v>2400000</v>
      </c>
    </row>
    <row r="54" spans="1:8" ht="15">
      <c r="A54" s="673" t="s">
        <v>540</v>
      </c>
      <c r="B54" s="674"/>
      <c r="C54" s="514">
        <f>SUM(C55:C62)</f>
        <v>0</v>
      </c>
      <c r="D54" s="514"/>
      <c r="E54" s="514"/>
      <c r="F54" s="514"/>
      <c r="G54" s="514"/>
      <c r="H54" s="514"/>
    </row>
    <row r="55" spans="1:8" ht="15">
      <c r="A55" s="515"/>
      <c r="B55" s="516" t="s">
        <v>541</v>
      </c>
      <c r="C55" s="514"/>
      <c r="D55" s="514"/>
      <c r="E55" s="514"/>
      <c r="F55" s="514"/>
      <c r="G55" s="514"/>
      <c r="H55" s="514"/>
    </row>
    <row r="56" spans="1:8" ht="15">
      <c r="A56" s="515"/>
      <c r="B56" s="516" t="s">
        <v>542</v>
      </c>
      <c r="C56" s="514"/>
      <c r="D56" s="514"/>
      <c r="E56" s="514"/>
      <c r="F56" s="514"/>
      <c r="G56" s="514"/>
      <c r="H56" s="514"/>
    </row>
    <row r="57" spans="1:8" ht="15">
      <c r="A57" s="515"/>
      <c r="B57" s="516" t="s">
        <v>543</v>
      </c>
      <c r="C57" s="514"/>
      <c r="D57" s="514"/>
      <c r="E57" s="514"/>
      <c r="F57" s="514"/>
      <c r="G57" s="514"/>
      <c r="H57" s="514"/>
    </row>
    <row r="58" spans="1:8" ht="15">
      <c r="A58" s="515"/>
      <c r="B58" s="516" t="s">
        <v>544</v>
      </c>
      <c r="C58" s="514"/>
      <c r="D58" s="514"/>
      <c r="E58" s="514"/>
      <c r="F58" s="514"/>
      <c r="G58" s="514"/>
      <c r="H58" s="514"/>
    </row>
    <row r="59" spans="1:8" ht="15">
      <c r="A59" s="515"/>
      <c r="B59" s="516" t="s">
        <v>545</v>
      </c>
      <c r="C59" s="514"/>
      <c r="D59" s="514"/>
      <c r="E59" s="514"/>
      <c r="F59" s="514"/>
      <c r="G59" s="514"/>
      <c r="H59" s="514"/>
    </row>
    <row r="60" spans="1:8" ht="15">
      <c r="A60" s="515"/>
      <c r="B60" s="516" t="s">
        <v>546</v>
      </c>
      <c r="C60" s="514"/>
      <c r="D60" s="514"/>
      <c r="E60" s="514"/>
      <c r="F60" s="514"/>
      <c r="G60" s="514"/>
      <c r="H60" s="514"/>
    </row>
    <row r="61" spans="1:8" ht="15">
      <c r="A61" s="515"/>
      <c r="B61" s="516" t="s">
        <v>547</v>
      </c>
      <c r="C61" s="514"/>
      <c r="D61" s="514"/>
      <c r="E61" s="514"/>
      <c r="F61" s="514"/>
      <c r="G61" s="514"/>
      <c r="H61" s="514"/>
    </row>
    <row r="62" spans="1:8" ht="15">
      <c r="A62" s="515"/>
      <c r="B62" s="516" t="s">
        <v>548</v>
      </c>
      <c r="C62" s="514"/>
      <c r="D62" s="514"/>
      <c r="E62" s="514"/>
      <c r="F62" s="514"/>
      <c r="G62" s="514"/>
      <c r="H62" s="514"/>
    </row>
    <row r="63" spans="1:8" ht="15">
      <c r="A63" s="515"/>
      <c r="B63" s="516"/>
      <c r="C63" s="514"/>
      <c r="D63" s="514"/>
      <c r="E63" s="514"/>
      <c r="F63" s="514"/>
      <c r="G63" s="514"/>
      <c r="H63" s="514"/>
    </row>
    <row r="64" spans="1:8" ht="15">
      <c r="A64" s="677" t="s">
        <v>549</v>
      </c>
      <c r="B64" s="678"/>
      <c r="C64" s="519">
        <f>SUM(C65:C72)</f>
        <v>0</v>
      </c>
      <c r="D64" s="514">
        <f>SUM(D65:D72)</f>
        <v>3688293</v>
      </c>
      <c r="E64" s="514">
        <f>SUM(E65:E72)</f>
        <v>3688293</v>
      </c>
      <c r="F64" s="514">
        <f>SUM(F65:F72)</f>
        <v>1288293</v>
      </c>
      <c r="G64" s="514">
        <f>SUM(G65:G72)</f>
        <v>0</v>
      </c>
      <c r="H64" s="514">
        <f>+C64+E64-F64</f>
        <v>2400000</v>
      </c>
    </row>
    <row r="65" spans="1:8" ht="15">
      <c r="A65" s="517"/>
      <c r="B65" s="518" t="s">
        <v>550</v>
      </c>
      <c r="C65" s="519"/>
      <c r="D65" s="514"/>
      <c r="E65" s="514"/>
      <c r="F65" s="514"/>
      <c r="G65" s="514"/>
      <c r="H65" s="514"/>
    </row>
    <row r="66" spans="1:8" ht="15">
      <c r="A66" s="517"/>
      <c r="B66" s="518" t="s">
        <v>551</v>
      </c>
      <c r="C66" s="519"/>
      <c r="D66" s="514"/>
      <c r="E66" s="514"/>
      <c r="F66" s="514"/>
      <c r="G66" s="514"/>
      <c r="H66" s="514"/>
    </row>
    <row r="67" spans="1:8" ht="15">
      <c r="A67" s="517"/>
      <c r="B67" s="518" t="s">
        <v>552</v>
      </c>
      <c r="C67" s="519"/>
      <c r="D67" s="514"/>
      <c r="E67" s="514"/>
      <c r="F67" s="514"/>
      <c r="G67" s="514"/>
      <c r="H67" s="514"/>
    </row>
    <row r="68" spans="1:8" ht="15">
      <c r="A68" s="676"/>
      <c r="B68" s="516" t="s">
        <v>553</v>
      </c>
      <c r="C68" s="572"/>
      <c r="D68" s="572"/>
      <c r="E68" s="572"/>
      <c r="F68" s="572"/>
      <c r="G68" s="572"/>
      <c r="H68" s="572"/>
    </row>
    <row r="69" spans="1:8" ht="15">
      <c r="A69" s="676"/>
      <c r="B69" s="516" t="s">
        <v>554</v>
      </c>
      <c r="C69" s="572"/>
      <c r="D69" s="572"/>
      <c r="E69" s="572"/>
      <c r="F69" s="572"/>
      <c r="G69" s="572"/>
      <c r="H69" s="572"/>
    </row>
    <row r="70" spans="1:8" ht="15">
      <c r="A70" s="515"/>
      <c r="B70" s="516" t="s">
        <v>555</v>
      </c>
      <c r="C70" s="514"/>
      <c r="D70" s="514">
        <f>+'[1]FORMATO6B'!C22</f>
        <v>3688293</v>
      </c>
      <c r="E70" s="514">
        <f>+D70</f>
        <v>3688293</v>
      </c>
      <c r="F70" s="514">
        <f>+'[1]FORMATO6B'!E22</f>
        <v>1288293</v>
      </c>
      <c r="G70" s="514">
        <f>+'[1]FORMATO6B'!F22</f>
        <v>0</v>
      </c>
      <c r="H70" s="514">
        <f>+C70+E70-F70</f>
        <v>2400000</v>
      </c>
    </row>
    <row r="71" spans="1:8" ht="15">
      <c r="A71" s="515"/>
      <c r="B71" s="516" t="s">
        <v>556</v>
      </c>
      <c r="C71" s="514"/>
      <c r="D71" s="514"/>
      <c r="E71" s="514"/>
      <c r="F71" s="514"/>
      <c r="G71" s="514"/>
      <c r="H71" s="514"/>
    </row>
    <row r="72" spans="1:8" ht="15">
      <c r="A72" s="515"/>
      <c r="B72" s="516" t="s">
        <v>557</v>
      </c>
      <c r="C72" s="514"/>
      <c r="D72" s="514"/>
      <c r="E72" s="514"/>
      <c r="F72" s="514"/>
      <c r="G72" s="514"/>
      <c r="H72" s="514"/>
    </row>
    <row r="73" spans="1:8" ht="15">
      <c r="A73" s="515"/>
      <c r="B73" s="516"/>
      <c r="C73" s="514"/>
      <c r="D73" s="514"/>
      <c r="E73" s="514"/>
      <c r="F73" s="514"/>
      <c r="G73" s="514"/>
      <c r="H73" s="514"/>
    </row>
    <row r="74" spans="1:8" ht="15">
      <c r="A74" s="673" t="s">
        <v>558</v>
      </c>
      <c r="B74" s="674"/>
      <c r="C74" s="572">
        <f aca="true" t="shared" si="5" ref="C74:H74">SUM(C76:C85)</f>
        <v>0</v>
      </c>
      <c r="D74" s="572">
        <f t="shared" si="5"/>
        <v>0</v>
      </c>
      <c r="E74" s="572">
        <f t="shared" si="5"/>
        <v>0</v>
      </c>
      <c r="F74" s="572">
        <f t="shared" si="5"/>
        <v>0</v>
      </c>
      <c r="G74" s="572">
        <f t="shared" si="5"/>
        <v>0</v>
      </c>
      <c r="H74" s="572">
        <f t="shared" si="5"/>
        <v>0</v>
      </c>
    </row>
    <row r="75" spans="1:8" ht="15">
      <c r="A75" s="673" t="s">
        <v>559</v>
      </c>
      <c r="B75" s="674"/>
      <c r="C75" s="572"/>
      <c r="D75" s="572"/>
      <c r="E75" s="572"/>
      <c r="F75" s="572"/>
      <c r="G75" s="572"/>
      <c r="H75" s="572"/>
    </row>
    <row r="76" spans="1:8" ht="15">
      <c r="A76" s="676"/>
      <c r="B76" s="516" t="s">
        <v>560</v>
      </c>
      <c r="C76" s="572"/>
      <c r="D76" s="572"/>
      <c r="E76" s="572"/>
      <c r="F76" s="572"/>
      <c r="G76" s="572"/>
      <c r="H76" s="572"/>
    </row>
    <row r="77" spans="1:8" ht="15">
      <c r="A77" s="676"/>
      <c r="B77" s="516" t="s">
        <v>561</v>
      </c>
      <c r="C77" s="572"/>
      <c r="D77" s="572"/>
      <c r="E77" s="572"/>
      <c r="F77" s="572"/>
      <c r="G77" s="572"/>
      <c r="H77" s="572"/>
    </row>
    <row r="78" spans="1:8" ht="15">
      <c r="A78" s="515"/>
      <c r="B78" s="516" t="s">
        <v>562</v>
      </c>
      <c r="C78" s="514"/>
      <c r="D78" s="514"/>
      <c r="E78" s="514"/>
      <c r="F78" s="514"/>
      <c r="G78" s="514"/>
      <c r="H78" s="514"/>
    </row>
    <row r="79" spans="1:8" ht="15">
      <c r="A79" s="515"/>
      <c r="B79" s="516" t="s">
        <v>563</v>
      </c>
      <c r="C79" s="514"/>
      <c r="D79" s="514"/>
      <c r="E79" s="514"/>
      <c r="F79" s="514"/>
      <c r="G79" s="514"/>
      <c r="H79" s="514"/>
    </row>
    <row r="80" spans="1:8" ht="15">
      <c r="A80" s="515"/>
      <c r="B80" s="516" t="s">
        <v>564</v>
      </c>
      <c r="C80" s="514"/>
      <c r="D80" s="514"/>
      <c r="E80" s="514"/>
      <c r="F80" s="514"/>
      <c r="G80" s="514"/>
      <c r="H80" s="514"/>
    </row>
    <row r="81" spans="1:8" ht="15">
      <c r="A81" s="515"/>
      <c r="B81" s="516" t="s">
        <v>565</v>
      </c>
      <c r="C81" s="514"/>
      <c r="D81" s="514"/>
      <c r="E81" s="514"/>
      <c r="F81" s="514"/>
      <c r="G81" s="514"/>
      <c r="H81" s="514"/>
    </row>
    <row r="82" spans="1:8" ht="15">
      <c r="A82" s="515"/>
      <c r="B82" s="516" t="s">
        <v>566</v>
      </c>
      <c r="C82" s="514"/>
      <c r="D82" s="514"/>
      <c r="E82" s="514"/>
      <c r="F82" s="514"/>
      <c r="G82" s="514"/>
      <c r="H82" s="514"/>
    </row>
    <row r="83" spans="1:8" ht="15">
      <c r="A83" s="515"/>
      <c r="B83" s="516" t="s">
        <v>567</v>
      </c>
      <c r="C83" s="514"/>
      <c r="D83" s="514"/>
      <c r="E83" s="514"/>
      <c r="F83" s="514"/>
      <c r="G83" s="514"/>
      <c r="H83" s="514"/>
    </row>
    <row r="84" spans="1:8" ht="15">
      <c r="A84" s="515"/>
      <c r="B84" s="516" t="s">
        <v>568</v>
      </c>
      <c r="C84" s="514"/>
      <c r="D84" s="514"/>
      <c r="E84" s="514"/>
      <c r="F84" s="514"/>
      <c r="G84" s="514"/>
      <c r="H84" s="514"/>
    </row>
    <row r="85" spans="1:8" ht="15">
      <c r="A85" s="515"/>
      <c r="B85" s="516" t="s">
        <v>569</v>
      </c>
      <c r="C85" s="514"/>
      <c r="D85" s="514"/>
      <c r="E85" s="514"/>
      <c r="F85" s="514"/>
      <c r="G85" s="514"/>
      <c r="H85" s="514"/>
    </row>
    <row r="86" spans="1:8" ht="15">
      <c r="A86" s="515"/>
      <c r="B86" s="516"/>
      <c r="C86" s="514"/>
      <c r="D86" s="514"/>
      <c r="E86" s="514"/>
      <c r="F86" s="514"/>
      <c r="G86" s="514"/>
      <c r="H86" s="514"/>
    </row>
    <row r="87" spans="1:8" ht="15">
      <c r="A87" s="673" t="s">
        <v>570</v>
      </c>
      <c r="B87" s="674"/>
      <c r="C87" s="572">
        <f aca="true" t="shared" si="6" ref="C87:H87">SUM(C89:C94)</f>
        <v>0</v>
      </c>
      <c r="D87" s="572">
        <f t="shared" si="6"/>
        <v>0</v>
      </c>
      <c r="E87" s="572">
        <f t="shared" si="6"/>
        <v>0</v>
      </c>
      <c r="F87" s="572">
        <f t="shared" si="6"/>
        <v>0</v>
      </c>
      <c r="G87" s="572">
        <f t="shared" si="6"/>
        <v>0</v>
      </c>
      <c r="H87" s="572">
        <f t="shared" si="6"/>
        <v>0</v>
      </c>
    </row>
    <row r="88" spans="1:8" ht="15">
      <c r="A88" s="673" t="s">
        <v>571</v>
      </c>
      <c r="B88" s="674"/>
      <c r="C88" s="572"/>
      <c r="D88" s="572"/>
      <c r="E88" s="572"/>
      <c r="F88" s="572"/>
      <c r="G88" s="572"/>
      <c r="H88" s="572"/>
    </row>
    <row r="89" spans="1:8" ht="15">
      <c r="A89" s="676"/>
      <c r="B89" s="516" t="s">
        <v>572</v>
      </c>
      <c r="C89" s="572"/>
      <c r="D89" s="572"/>
      <c r="E89" s="572"/>
      <c r="F89" s="572"/>
      <c r="G89" s="572"/>
      <c r="H89" s="572"/>
    </row>
    <row r="90" spans="1:8" ht="15">
      <c r="A90" s="676"/>
      <c r="B90" s="516" t="s">
        <v>573</v>
      </c>
      <c r="C90" s="572"/>
      <c r="D90" s="572"/>
      <c r="E90" s="572"/>
      <c r="F90" s="572"/>
      <c r="G90" s="572"/>
      <c r="H90" s="572"/>
    </row>
    <row r="91" spans="1:8" ht="15">
      <c r="A91" s="676"/>
      <c r="B91" s="516" t="s">
        <v>574</v>
      </c>
      <c r="C91" s="572"/>
      <c r="D91" s="572"/>
      <c r="E91" s="572"/>
      <c r="F91" s="572"/>
      <c r="G91" s="572"/>
      <c r="H91" s="572"/>
    </row>
    <row r="92" spans="1:8" ht="15">
      <c r="A92" s="676"/>
      <c r="B92" s="516" t="s">
        <v>575</v>
      </c>
      <c r="C92" s="572"/>
      <c r="D92" s="572"/>
      <c r="E92" s="572"/>
      <c r="F92" s="572"/>
      <c r="G92" s="572"/>
      <c r="H92" s="572"/>
    </row>
    <row r="93" spans="1:8" ht="15">
      <c r="A93" s="515"/>
      <c r="B93" s="516" t="s">
        <v>576</v>
      </c>
      <c r="C93" s="514"/>
      <c r="D93" s="514"/>
      <c r="E93" s="514"/>
      <c r="F93" s="514"/>
      <c r="G93" s="514"/>
      <c r="H93" s="514"/>
    </row>
    <row r="94" spans="1:8" ht="15">
      <c r="A94" s="515"/>
      <c r="B94" s="516" t="s">
        <v>577</v>
      </c>
      <c r="C94" s="514"/>
      <c r="D94" s="514"/>
      <c r="E94" s="514"/>
      <c r="F94" s="514"/>
      <c r="G94" s="514"/>
      <c r="H94" s="514"/>
    </row>
    <row r="95" spans="1:8" ht="15">
      <c r="A95" s="515"/>
      <c r="B95" s="516"/>
      <c r="C95" s="514"/>
      <c r="D95" s="514"/>
      <c r="E95" s="514"/>
      <c r="F95" s="514"/>
      <c r="G95" s="514"/>
      <c r="H95" s="514"/>
    </row>
    <row r="96" spans="1:8" ht="15">
      <c r="A96" s="673" t="s">
        <v>526</v>
      </c>
      <c r="B96" s="674"/>
      <c r="C96" s="513">
        <f aca="true" t="shared" si="7" ref="C96:H96">+C10+C53</f>
        <v>434262030.82</v>
      </c>
      <c r="D96" s="513">
        <f t="shared" si="7"/>
        <v>17630859.08</v>
      </c>
      <c r="E96" s="513">
        <f t="shared" si="7"/>
        <v>451892889.9</v>
      </c>
      <c r="F96" s="513">
        <f t="shared" si="7"/>
        <v>275398046.46</v>
      </c>
      <c r="G96" s="513">
        <f t="shared" si="7"/>
        <v>266579761.70999998</v>
      </c>
      <c r="H96" s="513">
        <f t="shared" si="7"/>
        <v>176494843.44</v>
      </c>
    </row>
    <row r="97" spans="1:8" ht="15">
      <c r="A97" s="520"/>
      <c r="B97" s="521"/>
      <c r="C97" s="522"/>
      <c r="D97" s="522"/>
      <c r="E97" s="522"/>
      <c r="F97" s="522"/>
      <c r="G97" s="522"/>
      <c r="H97" s="522"/>
    </row>
    <row r="98" spans="1:8" ht="15">
      <c r="A98" s="518"/>
      <c r="B98" s="518"/>
      <c r="C98" s="523"/>
      <c r="D98" s="523"/>
      <c r="E98" s="523"/>
      <c r="F98" s="523"/>
      <c r="G98" s="523"/>
      <c r="H98" s="523"/>
    </row>
    <row r="99" spans="1:8" ht="15">
      <c r="A99" s="518"/>
      <c r="B99" s="518"/>
      <c r="C99" s="523"/>
      <c r="D99" s="523"/>
      <c r="E99" s="523"/>
      <c r="F99" s="523"/>
      <c r="G99" s="523"/>
      <c r="H99" s="523"/>
    </row>
    <row r="100" spans="1:8" ht="15">
      <c r="A100" s="518"/>
      <c r="B100" s="518"/>
      <c r="C100" s="523"/>
      <c r="D100" s="523"/>
      <c r="E100" s="523"/>
      <c r="F100" s="523"/>
      <c r="G100" s="523"/>
      <c r="H100" s="523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A25:A26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E7:E8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C6:G6"/>
    <mergeCell ref="H6:H8"/>
    <mergeCell ref="C25:C26"/>
    <mergeCell ref="D25:D26"/>
    <mergeCell ref="E25:E26"/>
    <mergeCell ref="F25:F26"/>
    <mergeCell ref="G25:G26"/>
    <mergeCell ref="F7:F8"/>
    <mergeCell ref="G7:G8"/>
    <mergeCell ref="C7:C8"/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130" zoomScaleSheetLayoutView="130" zoomScalePageLayoutView="0" workbookViewId="0" topLeftCell="A1">
      <selection activeCell="A13" sqref="A13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574" t="str">
        <f>+'[1]FORMATO6C'!A1</f>
        <v>COLEGIO DE ESTUDIOS CIENTÍFICOS Y TECNOLÓGICOS DEL ESTADO DE TLAXCALA</v>
      </c>
      <c r="B1" s="575"/>
      <c r="C1" s="575"/>
      <c r="D1" s="575"/>
      <c r="E1" s="575"/>
      <c r="F1" s="575"/>
      <c r="G1" s="576"/>
    </row>
    <row r="2" spans="1:7" ht="15">
      <c r="A2" s="626" t="s">
        <v>439</v>
      </c>
      <c r="B2" s="627"/>
      <c r="C2" s="627"/>
      <c r="D2" s="627"/>
      <c r="E2" s="627"/>
      <c r="F2" s="627"/>
      <c r="G2" s="628"/>
    </row>
    <row r="3" spans="1:7" ht="15">
      <c r="A3" s="626" t="s">
        <v>579</v>
      </c>
      <c r="B3" s="627"/>
      <c r="C3" s="627"/>
      <c r="D3" s="627"/>
      <c r="E3" s="627"/>
      <c r="F3" s="627"/>
      <c r="G3" s="628"/>
    </row>
    <row r="4" spans="1:7" ht="15">
      <c r="A4" s="626" t="s">
        <v>301</v>
      </c>
      <c r="B4" s="627"/>
      <c r="C4" s="627"/>
      <c r="D4" s="627"/>
      <c r="E4" s="627"/>
      <c r="F4" s="627"/>
      <c r="G4" s="628"/>
    </row>
    <row r="5" spans="1:7" ht="15">
      <c r="A5" s="629" t="s">
        <v>0</v>
      </c>
      <c r="B5" s="630"/>
      <c r="C5" s="630"/>
      <c r="D5" s="630"/>
      <c r="E5" s="630"/>
      <c r="F5" s="630"/>
      <c r="G5" s="631"/>
    </row>
    <row r="6" spans="1:7" ht="15">
      <c r="A6" s="661" t="s">
        <v>1</v>
      </c>
      <c r="B6" s="664" t="s">
        <v>441</v>
      </c>
      <c r="C6" s="665"/>
      <c r="D6" s="665"/>
      <c r="E6" s="665"/>
      <c r="F6" s="666"/>
      <c r="G6" s="661" t="s">
        <v>528</v>
      </c>
    </row>
    <row r="7" spans="1:7" ht="15">
      <c r="A7" s="662"/>
      <c r="B7" s="661" t="s">
        <v>305</v>
      </c>
      <c r="C7" s="524" t="s">
        <v>351</v>
      </c>
      <c r="D7" s="661" t="s">
        <v>352</v>
      </c>
      <c r="E7" s="661" t="s">
        <v>303</v>
      </c>
      <c r="F7" s="661" t="s">
        <v>306</v>
      </c>
      <c r="G7" s="662"/>
    </row>
    <row r="8" spans="1:7" ht="15">
      <c r="A8" s="663"/>
      <c r="B8" s="663"/>
      <c r="C8" s="525" t="s">
        <v>355</v>
      </c>
      <c r="D8" s="663"/>
      <c r="E8" s="663"/>
      <c r="F8" s="663"/>
      <c r="G8" s="663"/>
    </row>
    <row r="9" spans="1:7" ht="15">
      <c r="A9" s="526" t="s">
        <v>580</v>
      </c>
      <c r="B9" s="527">
        <f>SUM(B10:B18)+B21</f>
        <v>399872766.81</v>
      </c>
      <c r="C9" s="527">
        <f>SUM(C10:C18)+C21</f>
        <v>12809224.170000004</v>
      </c>
      <c r="D9" s="527">
        <f>SUM(D10:D18)+D21</f>
        <v>412681990.98</v>
      </c>
      <c r="E9" s="527">
        <f>SUM(E10:E18)+E21</f>
        <v>252203812.25</v>
      </c>
      <c r="F9" s="527">
        <f>SUM(F10:F18)+F21</f>
        <v>246556301.42999998</v>
      </c>
      <c r="G9" s="527">
        <f>+D9-E9</f>
        <v>160478178.73000002</v>
      </c>
    </row>
    <row r="10" spans="1:7" ht="15">
      <c r="A10" s="515" t="s">
        <v>581</v>
      </c>
      <c r="B10" s="528"/>
      <c r="C10" s="529"/>
      <c r="D10" s="529"/>
      <c r="E10" s="529"/>
      <c r="F10" s="529"/>
      <c r="G10" s="529"/>
    </row>
    <row r="11" spans="1:9" ht="15">
      <c r="A11" s="515" t="s">
        <v>582</v>
      </c>
      <c r="B11" s="528">
        <f>+'[1]FORMATO6A'!C10</f>
        <v>399872766.81</v>
      </c>
      <c r="C11" s="529">
        <f>+'[1]FORMATO6A'!D10</f>
        <v>12809224.170000004</v>
      </c>
      <c r="D11" s="529">
        <f>+B11+C11</f>
        <v>412681990.98</v>
      </c>
      <c r="E11" s="529">
        <f>+'[1]FORMATO6A'!F10</f>
        <v>252203812.25</v>
      </c>
      <c r="F11" s="529">
        <f>+'[1]FORMATO6A'!G10</f>
        <v>246556301.42999998</v>
      </c>
      <c r="G11" s="529">
        <f>+D11-E11</f>
        <v>160478178.73000002</v>
      </c>
      <c r="H11" s="353"/>
      <c r="I11" s="354"/>
    </row>
    <row r="12" spans="1:7" ht="15">
      <c r="A12" s="515" t="s">
        <v>583</v>
      </c>
      <c r="B12" s="528"/>
      <c r="C12" s="529"/>
      <c r="D12" s="529"/>
      <c r="E12" s="529"/>
      <c r="F12" s="529"/>
      <c r="G12" s="529"/>
    </row>
    <row r="13" spans="1:7" ht="15">
      <c r="A13" s="515" t="s">
        <v>584</v>
      </c>
      <c r="B13" s="528"/>
      <c r="C13" s="529"/>
      <c r="D13" s="529"/>
      <c r="E13" s="529"/>
      <c r="F13" s="529"/>
      <c r="G13" s="529"/>
    </row>
    <row r="14" spans="1:7" ht="15">
      <c r="A14" s="515" t="s">
        <v>585</v>
      </c>
      <c r="B14" s="528"/>
      <c r="C14" s="529"/>
      <c r="D14" s="529"/>
      <c r="E14" s="529"/>
      <c r="F14" s="529"/>
      <c r="G14" s="529"/>
    </row>
    <row r="15" spans="1:7" ht="15">
      <c r="A15" s="515" t="s">
        <v>586</v>
      </c>
      <c r="B15" s="528"/>
      <c r="C15" s="529"/>
      <c r="D15" s="529"/>
      <c r="E15" s="529"/>
      <c r="F15" s="529"/>
      <c r="G15" s="529"/>
    </row>
    <row r="16" spans="1:7" ht="15">
      <c r="A16" s="515" t="s">
        <v>587</v>
      </c>
      <c r="B16" s="679">
        <f>+B19+B20</f>
        <v>0</v>
      </c>
      <c r="C16" s="679"/>
      <c r="D16" s="679"/>
      <c r="E16" s="679"/>
      <c r="F16" s="679"/>
      <c r="G16" s="679"/>
    </row>
    <row r="17" spans="1:7" ht="15">
      <c r="A17" s="515" t="s">
        <v>588</v>
      </c>
      <c r="B17" s="679"/>
      <c r="C17" s="679"/>
      <c r="D17" s="679"/>
      <c r="E17" s="679"/>
      <c r="F17" s="679"/>
      <c r="G17" s="679"/>
    </row>
    <row r="18" spans="1:7" ht="15">
      <c r="A18" s="515" t="s">
        <v>589</v>
      </c>
      <c r="B18" s="679"/>
      <c r="C18" s="679"/>
      <c r="D18" s="679"/>
      <c r="E18" s="679"/>
      <c r="F18" s="679"/>
      <c r="G18" s="679"/>
    </row>
    <row r="19" spans="1:7" ht="15">
      <c r="A19" s="530" t="s">
        <v>590</v>
      </c>
      <c r="B19" s="528"/>
      <c r="C19" s="529"/>
      <c r="D19" s="529"/>
      <c r="E19" s="529"/>
      <c r="F19" s="529"/>
      <c r="G19" s="529"/>
    </row>
    <row r="20" spans="1:7" ht="15">
      <c r="A20" s="530" t="s">
        <v>591</v>
      </c>
      <c r="B20" s="528"/>
      <c r="C20" s="529"/>
      <c r="D20" s="529"/>
      <c r="E20" s="529"/>
      <c r="F20" s="529"/>
      <c r="G20" s="529"/>
    </row>
    <row r="21" spans="1:7" ht="15">
      <c r="A21" s="515" t="s">
        <v>592</v>
      </c>
      <c r="B21" s="528"/>
      <c r="C21" s="529"/>
      <c r="D21" s="529"/>
      <c r="E21" s="529"/>
      <c r="F21" s="529"/>
      <c r="G21" s="529"/>
    </row>
    <row r="22" spans="1:7" ht="15">
      <c r="A22" s="515"/>
      <c r="B22" s="528"/>
      <c r="C22" s="529"/>
      <c r="D22" s="529"/>
      <c r="E22" s="529"/>
      <c r="F22" s="529"/>
      <c r="G22" s="529"/>
    </row>
    <row r="23" spans="1:7" ht="15">
      <c r="A23" s="531" t="s">
        <v>593</v>
      </c>
      <c r="B23" s="527">
        <f>SUM(B24:B32)+B35</f>
        <v>0</v>
      </c>
      <c r="C23" s="527">
        <f>SUM(C24:C32)+C35</f>
        <v>0</v>
      </c>
      <c r="D23" s="527">
        <f>SUM(D24:D32)+D35</f>
        <v>0</v>
      </c>
      <c r="E23" s="527">
        <f>SUM(E24:E32)+E35</f>
        <v>0</v>
      </c>
      <c r="F23" s="527">
        <f>SUM(F24:F32)+F35</f>
        <v>0</v>
      </c>
      <c r="G23" s="527">
        <f>+D23-E23</f>
        <v>0</v>
      </c>
    </row>
    <row r="24" spans="1:9" ht="15">
      <c r="A24" s="515" t="s">
        <v>581</v>
      </c>
      <c r="B24" s="528"/>
      <c r="C24" s="529"/>
      <c r="D24" s="529"/>
      <c r="E24" s="529"/>
      <c r="F24" s="529"/>
      <c r="G24" s="529"/>
      <c r="H24" s="353"/>
      <c r="I24" s="354"/>
    </row>
    <row r="25" spans="1:7" ht="15">
      <c r="A25" s="515" t="s">
        <v>582</v>
      </c>
      <c r="B25" s="528">
        <v>0</v>
      </c>
      <c r="C25" s="529">
        <v>0</v>
      </c>
      <c r="D25" s="529">
        <f>+B25+C25</f>
        <v>0</v>
      </c>
      <c r="E25" s="529">
        <v>0</v>
      </c>
      <c r="F25" s="529">
        <v>0</v>
      </c>
      <c r="G25" s="528">
        <f>+D25-E25</f>
        <v>0</v>
      </c>
    </row>
    <row r="26" spans="1:7" ht="15">
      <c r="A26" s="515" t="s">
        <v>583</v>
      </c>
      <c r="B26" s="528"/>
      <c r="C26" s="529"/>
      <c r="D26" s="529"/>
      <c r="E26" s="529"/>
      <c r="F26" s="529"/>
      <c r="G26" s="529"/>
    </row>
    <row r="27" spans="1:7" ht="15">
      <c r="A27" s="515" t="s">
        <v>584</v>
      </c>
      <c r="B27" s="528"/>
      <c r="C27" s="529"/>
      <c r="D27" s="529"/>
      <c r="E27" s="529"/>
      <c r="F27" s="529"/>
      <c r="G27" s="529"/>
    </row>
    <row r="28" spans="1:7" ht="15">
      <c r="A28" s="515" t="s">
        <v>585</v>
      </c>
      <c r="B28" s="528"/>
      <c r="C28" s="529"/>
      <c r="D28" s="529"/>
      <c r="E28" s="529"/>
      <c r="F28" s="529"/>
      <c r="G28" s="529"/>
    </row>
    <row r="29" spans="1:7" ht="15">
      <c r="A29" s="515" t="s">
        <v>586</v>
      </c>
      <c r="B29" s="528"/>
      <c r="C29" s="529"/>
      <c r="D29" s="529"/>
      <c r="E29" s="529"/>
      <c r="F29" s="529"/>
      <c r="G29" s="529"/>
    </row>
    <row r="30" spans="1:7" ht="15">
      <c r="A30" s="515" t="s">
        <v>587</v>
      </c>
      <c r="B30" s="679">
        <f>+B33+B34</f>
        <v>0</v>
      </c>
      <c r="C30" s="679"/>
      <c r="D30" s="679"/>
      <c r="E30" s="679"/>
      <c r="F30" s="679"/>
      <c r="G30" s="679"/>
    </row>
    <row r="31" spans="1:7" ht="15">
      <c r="A31" s="515" t="s">
        <v>588</v>
      </c>
      <c r="B31" s="679"/>
      <c r="C31" s="679"/>
      <c r="D31" s="679"/>
      <c r="E31" s="679"/>
      <c r="F31" s="679"/>
      <c r="G31" s="679"/>
    </row>
    <row r="32" spans="1:7" ht="15">
      <c r="A32" s="515" t="s">
        <v>589</v>
      </c>
      <c r="B32" s="679"/>
      <c r="C32" s="679"/>
      <c r="D32" s="679"/>
      <c r="E32" s="679"/>
      <c r="F32" s="679"/>
      <c r="G32" s="679"/>
    </row>
    <row r="33" spans="1:7" ht="15">
      <c r="A33" s="530" t="s">
        <v>590</v>
      </c>
      <c r="B33" s="528"/>
      <c r="C33" s="529"/>
      <c r="D33" s="529"/>
      <c r="E33" s="529"/>
      <c r="F33" s="529"/>
      <c r="G33" s="529"/>
    </row>
    <row r="34" spans="1:7" ht="15">
      <c r="A34" s="530" t="s">
        <v>591</v>
      </c>
      <c r="B34" s="528"/>
      <c r="C34" s="529"/>
      <c r="D34" s="529"/>
      <c r="E34" s="529"/>
      <c r="F34" s="529"/>
      <c r="G34" s="529"/>
    </row>
    <row r="35" spans="1:7" ht="15">
      <c r="A35" s="515" t="s">
        <v>592</v>
      </c>
      <c r="B35" s="528"/>
      <c r="C35" s="529"/>
      <c r="D35" s="529"/>
      <c r="E35" s="529"/>
      <c r="F35" s="529"/>
      <c r="G35" s="529"/>
    </row>
    <row r="36" spans="1:7" ht="15">
      <c r="A36" s="532" t="s">
        <v>594</v>
      </c>
      <c r="B36" s="680">
        <f aca="true" t="shared" si="0" ref="B36:G36">+B9+B23</f>
        <v>399872766.81</v>
      </c>
      <c r="C36" s="680">
        <f t="shared" si="0"/>
        <v>12809224.170000004</v>
      </c>
      <c r="D36" s="680">
        <f t="shared" si="0"/>
        <v>412681990.98</v>
      </c>
      <c r="E36" s="680">
        <f t="shared" si="0"/>
        <v>252203812.25</v>
      </c>
      <c r="F36" s="680">
        <f t="shared" si="0"/>
        <v>246556301.42999998</v>
      </c>
      <c r="G36" s="680">
        <f t="shared" si="0"/>
        <v>160478178.73000002</v>
      </c>
    </row>
    <row r="37" spans="1:7" ht="15">
      <c r="A37" s="532" t="s">
        <v>595</v>
      </c>
      <c r="B37" s="680"/>
      <c r="C37" s="680"/>
      <c r="D37" s="680"/>
      <c r="E37" s="680"/>
      <c r="F37" s="680"/>
      <c r="G37" s="680"/>
    </row>
    <row r="38" spans="1:7" ht="15">
      <c r="A38" s="486"/>
      <c r="B38" s="506"/>
      <c r="C38" s="533"/>
      <c r="D38" s="533"/>
      <c r="E38" s="533"/>
      <c r="F38" s="533"/>
      <c r="G38" s="533"/>
    </row>
    <row r="39" spans="1:7" ht="15">
      <c r="A39" s="458"/>
      <c r="B39" s="508"/>
      <c r="C39" s="508"/>
      <c r="D39" s="508"/>
      <c r="E39" s="508"/>
      <c r="F39" s="508"/>
      <c r="G39" s="508"/>
    </row>
    <row r="40" spans="1:7" ht="15">
      <c r="A40" s="458"/>
      <c r="B40" s="508"/>
      <c r="C40" s="508"/>
      <c r="D40" s="508"/>
      <c r="E40" s="508"/>
      <c r="F40" s="508"/>
      <c r="G40" s="508"/>
    </row>
    <row r="41" spans="1:7" ht="15">
      <c r="A41" s="458"/>
      <c r="B41" s="508"/>
      <c r="C41" s="508"/>
      <c r="D41" s="508"/>
      <c r="E41" s="508"/>
      <c r="F41" s="508"/>
      <c r="G41" s="508"/>
    </row>
    <row r="42" spans="1:7" ht="15">
      <c r="A42" s="458"/>
      <c r="B42" s="508"/>
      <c r="C42" s="508"/>
      <c r="D42" s="508"/>
      <c r="E42" s="508"/>
      <c r="F42" s="508"/>
      <c r="G42" s="508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Edith</cp:lastModifiedBy>
  <cp:lastPrinted>2019-10-07T16:17:12Z</cp:lastPrinted>
  <dcterms:created xsi:type="dcterms:W3CDTF">2016-11-22T16:59:39Z</dcterms:created>
  <dcterms:modified xsi:type="dcterms:W3CDTF">2019-10-11T23:10:26Z</dcterms:modified>
  <cp:category/>
  <cp:version/>
  <cp:contentType/>
  <cp:contentStatus/>
</cp:coreProperties>
</file>