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 Alicia\Documents\CUENTA PUBLICA 2017\CUENTA PUBLICA UTT 3er TRIMESTRE 2017\CUENTA PUBLICA ARMONIZADA ENERO SEPTIEMBRE 2017\"/>
    </mc:Choice>
  </mc:AlternateContent>
  <bookViews>
    <workbookView xWindow="0" yWindow="0" windowWidth="28800" windowHeight="11700" tabRatio="993" activeTab="8"/>
  </bookViews>
  <sheets>
    <sheet name="FORMATO 1 ESFD" sheetId="1" r:id="rId1"/>
    <sheet name="FORMATO 2 IADPyOP" sheetId="2" r:id="rId2"/>
    <sheet name="FORMATO 3 IAODF" sheetId="16" r:id="rId3"/>
    <sheet name="FORMATO 4 BP" sheetId="4" r:id="rId4"/>
    <sheet name="FORMATO 5 EAID" sheetId="5" r:id="rId5"/>
    <sheet name="FORMATO 6a) EAEPED" sheetId="6" r:id="rId6"/>
    <sheet name="FORMATO 6b) EAEPED" sheetId="7" r:id="rId7"/>
    <sheet name="FORMATO 6c) EAEPED" sheetId="8" r:id="rId8"/>
    <sheet name="FORMATO 6d) EAEPED" sheetId="9" r:id="rId9"/>
    <sheet name="FORMATO 7 PRIyE" sheetId="10" r:id="rId10"/>
    <sheet name="FORMATO 7c) RI" sheetId="11" r:id="rId11"/>
    <sheet name="FORMATO 7d) RE" sheetId="12" r:id="rId12"/>
    <sheet name="FORMATO 8 IEA" sheetId="13" r:id="rId13"/>
    <sheet name="GUIA DE CUMPLIMIENTO" sheetId="14" r:id="rId14"/>
  </sheets>
  <definedNames>
    <definedName name="_xlnm.Print_Area" localSheetId="3">'FORMATO 4 BP'!$A$1:$E$97</definedName>
    <definedName name="_xlnm.Print_Area" localSheetId="5">'FORMATO 6a) EAEPED'!$A$1:$I$165</definedName>
    <definedName name="_xlnm.Print_Area" localSheetId="6">'FORMATO 6b) EAEPED'!$A$1:$G$43</definedName>
    <definedName name="_xlnm.Print_Area" localSheetId="7">'FORMATO 6c) EAEPED'!$A$1:$H$105</definedName>
    <definedName name="_xlnm.Print_Area" localSheetId="13">'GUIA DE CUMPLIMIENTO'!$A$1:$K$127</definedName>
    <definedName name="_xlnm.Print_Titles" localSheetId="0">'FORMATO 1 ESFD'!$1:$7</definedName>
    <definedName name="_xlnm.Print_Titles" localSheetId="5">'FORMATO 6a) EAEPED'!$1:$10</definedName>
    <definedName name="_xlnm.Print_Titles" localSheetId="7">'FORMATO 6c) EAEPED'!$1:$10</definedName>
    <definedName name="_xlnm.Print_Titles" localSheetId="13">'GUIA DE CUMPLIMIENTO'!$1:$13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9" l="1"/>
  <c r="F38" i="9"/>
  <c r="G38" i="9"/>
  <c r="H72" i="8" l="1"/>
  <c r="G25" i="7"/>
  <c r="I100" i="6"/>
  <c r="E169" i="6"/>
  <c r="F169" i="6"/>
  <c r="G169" i="6"/>
  <c r="H169" i="6"/>
  <c r="D169" i="6"/>
  <c r="E160" i="6"/>
  <c r="I82" i="5"/>
  <c r="E23" i="2"/>
  <c r="E21" i="2"/>
  <c r="I111" i="6"/>
  <c r="I94" i="6"/>
  <c r="I12" i="6"/>
  <c r="I11" i="6"/>
  <c r="I85" i="6"/>
  <c r="G23" i="2"/>
  <c r="H22" i="14"/>
  <c r="E13" i="9"/>
  <c r="G12" i="6"/>
  <c r="G100" i="6"/>
  <c r="F72" i="8"/>
  <c r="E72" i="8"/>
  <c r="D25" i="7"/>
  <c r="E25" i="7"/>
  <c r="D14" i="7"/>
  <c r="I87" i="6"/>
  <c r="I88" i="6"/>
  <c r="I89" i="6"/>
  <c r="I90" i="6"/>
  <c r="I91" i="6"/>
  <c r="I92" i="6"/>
  <c r="I93" i="6"/>
  <c r="I95" i="6"/>
  <c r="I96" i="6"/>
  <c r="I97" i="6"/>
  <c r="I98" i="6"/>
  <c r="I99" i="6"/>
  <c r="I101" i="6"/>
  <c r="I102" i="6"/>
  <c r="I103" i="6"/>
  <c r="I104" i="6"/>
  <c r="I105" i="6"/>
  <c r="I106" i="6"/>
  <c r="I107" i="6"/>
  <c r="I108" i="6"/>
  <c r="I109" i="6"/>
  <c r="I110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86" i="6"/>
  <c r="H10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D100" i="6"/>
  <c r="G104" i="6"/>
  <c r="G94" i="6"/>
  <c r="G85" i="6" s="1"/>
  <c r="G49" i="6"/>
  <c r="G29" i="6"/>
  <c r="G19" i="6"/>
  <c r="G11" i="6"/>
  <c r="F160" i="6"/>
  <c r="I16" i="5"/>
  <c r="I17" i="5"/>
  <c r="I14" i="5"/>
  <c r="I10" i="6" l="1"/>
  <c r="I160" i="6" s="1"/>
  <c r="I169" i="6" s="1"/>
  <c r="G10" i="6"/>
  <c r="G160" i="6"/>
  <c r="C72" i="8"/>
  <c r="D26" i="7"/>
  <c r="D24" i="7"/>
  <c r="B25" i="7"/>
  <c r="F111" i="6"/>
  <c r="F100" i="6"/>
  <c r="D85" i="6"/>
  <c r="D111" i="6"/>
  <c r="C11" i="9" l="1"/>
  <c r="C38" i="9"/>
  <c r="G45" i="5"/>
  <c r="I45" i="5"/>
  <c r="F45" i="5"/>
  <c r="I15" i="5"/>
  <c r="C10" i="4"/>
  <c r="E19" i="1"/>
  <c r="A3" i="7" l="1"/>
  <c r="H20" i="14"/>
  <c r="E45" i="5" l="1"/>
  <c r="D27" i="9" l="1"/>
  <c r="G27" i="9" s="1"/>
  <c r="B26" i="9"/>
  <c r="B27" i="9"/>
  <c r="D12" i="9"/>
  <c r="G12" i="9" s="1"/>
  <c r="D13" i="9"/>
  <c r="D55" i="8"/>
  <c r="D66" i="8"/>
  <c r="F17" i="5"/>
  <c r="B26" i="1"/>
  <c r="B10" i="1"/>
  <c r="B18" i="1"/>
  <c r="E69" i="1" l="1"/>
  <c r="E80" i="1" s="1"/>
  <c r="E58" i="1"/>
  <c r="E10" i="1"/>
  <c r="E48" i="1" s="1"/>
  <c r="F48" i="1"/>
  <c r="B61" i="1"/>
  <c r="C18" i="1"/>
  <c r="C48" i="1" s="1"/>
  <c r="C63" i="1" s="1"/>
  <c r="F82" i="1"/>
  <c r="F80" i="1"/>
  <c r="F69" i="1"/>
  <c r="F60" i="1"/>
  <c r="F58" i="1"/>
  <c r="F10" i="1"/>
  <c r="C61" i="1"/>
  <c r="C26" i="1"/>
  <c r="C10" i="1"/>
  <c r="E60" i="1" l="1"/>
  <c r="E82" i="1" s="1"/>
  <c r="B48" i="1"/>
  <c r="B63" i="1" s="1"/>
  <c r="D23" i="8"/>
  <c r="D12" i="8" s="1"/>
  <c r="E88" i="1" l="1"/>
  <c r="G13" i="9"/>
  <c r="H66" i="8"/>
  <c r="H55" i="8" s="1"/>
  <c r="H98" i="8" s="1"/>
  <c r="G66" i="8"/>
  <c r="E17" i="4"/>
  <c r="D17" i="4"/>
  <c r="C17" i="4"/>
  <c r="E16" i="4"/>
  <c r="D16" i="4"/>
  <c r="C16" i="4"/>
  <c r="D45" i="5"/>
  <c r="D50" i="5"/>
  <c r="D92" i="5" s="1"/>
  <c r="C13" i="2"/>
  <c r="G13" i="2"/>
  <c r="C17" i="2"/>
  <c r="G17" i="2"/>
  <c r="F20" i="2"/>
  <c r="F19" i="2" s="1"/>
  <c r="F18" i="2" s="1"/>
  <c r="F17" i="2" s="1"/>
  <c r="F16" i="2" s="1"/>
  <c r="F15" i="2" s="1"/>
  <c r="F14" i="2" s="1"/>
  <c r="F13" i="2" s="1"/>
  <c r="F12" i="2" s="1"/>
  <c r="H20" i="2"/>
  <c r="H19" i="2" s="1"/>
  <c r="H18" i="2" s="1"/>
  <c r="H17" i="2" s="1"/>
  <c r="H16" i="2" s="1"/>
  <c r="H15" i="2" s="1"/>
  <c r="H14" i="2" s="1"/>
  <c r="H13" i="2" s="1"/>
  <c r="H12" i="2" s="1"/>
  <c r="D15" i="4" l="1"/>
  <c r="G12" i="2"/>
  <c r="C12" i="2"/>
  <c r="F15" i="5"/>
  <c r="I77" i="5" l="1"/>
  <c r="D83" i="4"/>
  <c r="C83" i="4"/>
  <c r="E63" i="4"/>
  <c r="D63" i="4"/>
  <c r="E25" i="9" l="1"/>
  <c r="B25" i="9" l="1"/>
  <c r="G14" i="9" l="1"/>
  <c r="G15" i="9"/>
  <c r="G16" i="9"/>
  <c r="G17" i="9"/>
  <c r="E66" i="8"/>
  <c r="F66" i="8"/>
  <c r="C66" i="8"/>
  <c r="D86" i="5"/>
  <c r="C75" i="4" s="1"/>
  <c r="F16" i="5"/>
  <c r="F25" i="9" l="1"/>
  <c r="D11" i="9" l="1"/>
  <c r="E11" i="9"/>
  <c r="E38" i="9" s="1"/>
  <c r="F11" i="9"/>
  <c r="B11" i="9"/>
  <c r="E55" i="8"/>
  <c r="F55" i="8"/>
  <c r="G55" i="8"/>
  <c r="C55" i="8"/>
  <c r="E23" i="8"/>
  <c r="F23" i="8"/>
  <c r="G23" i="8"/>
  <c r="C23" i="8"/>
  <c r="C12" i="8" s="1"/>
  <c r="D13" i="8"/>
  <c r="E13" i="8"/>
  <c r="F13" i="8"/>
  <c r="G13" i="8"/>
  <c r="H13" i="8"/>
  <c r="C13" i="8"/>
  <c r="H23" i="8"/>
  <c r="C22" i="7"/>
  <c r="E22" i="7"/>
  <c r="E33" i="7" s="1"/>
  <c r="F22" i="7"/>
  <c r="B22" i="7"/>
  <c r="C11" i="7"/>
  <c r="E11" i="7"/>
  <c r="F11" i="7"/>
  <c r="F33" i="7" s="1"/>
  <c r="B11" i="7"/>
  <c r="E73" i="5"/>
  <c r="F73" i="5"/>
  <c r="G73" i="5"/>
  <c r="H73" i="5"/>
  <c r="D73" i="5"/>
  <c r="E50" i="5"/>
  <c r="E92" i="5" s="1"/>
  <c r="C87" i="4"/>
  <c r="C88" i="4" s="1"/>
  <c r="E19" i="4"/>
  <c r="D19" i="4"/>
  <c r="C19" i="4"/>
  <c r="D59" i="4"/>
  <c r="E59" i="4"/>
  <c r="C59" i="4"/>
  <c r="D51" i="4"/>
  <c r="E51" i="4"/>
  <c r="C51" i="4"/>
  <c r="B33" i="7" l="1"/>
  <c r="G11" i="9"/>
  <c r="E12" i="8"/>
  <c r="E98" i="8" s="1"/>
  <c r="D98" i="8"/>
  <c r="H12" i="8"/>
  <c r="G12" i="8"/>
  <c r="G98" i="8" s="1"/>
  <c r="F12" i="8"/>
  <c r="F98" i="8" s="1"/>
  <c r="C33" i="7"/>
  <c r="B38" i="9"/>
  <c r="C98" i="8"/>
  <c r="I73" i="5"/>
  <c r="E56" i="5"/>
  <c r="E86" i="5" s="1"/>
  <c r="F56" i="5"/>
  <c r="F86" i="5" s="1"/>
  <c r="G56" i="5"/>
  <c r="G86" i="5" s="1"/>
  <c r="H56" i="5"/>
  <c r="D56" i="5"/>
  <c r="I66" i="5"/>
  <c r="I56" i="5" s="1"/>
  <c r="G50" i="5"/>
  <c r="H50" i="5"/>
  <c r="E11" i="4" s="1"/>
  <c r="F43" i="5"/>
  <c r="G43" i="5"/>
  <c r="H43" i="5"/>
  <c r="I43" i="5"/>
  <c r="D43" i="5"/>
  <c r="E34" i="5"/>
  <c r="F34" i="5"/>
  <c r="G34" i="5"/>
  <c r="H34" i="5"/>
  <c r="I34" i="5"/>
  <c r="D34" i="5"/>
  <c r="E18" i="5"/>
  <c r="F18" i="5"/>
  <c r="G18" i="5"/>
  <c r="H18" i="5"/>
  <c r="I18" i="5"/>
  <c r="D18" i="5"/>
  <c r="F50" i="5"/>
  <c r="F92" i="5" s="1"/>
  <c r="I20" i="2"/>
  <c r="I19" i="2" s="1"/>
  <c r="I18" i="2" s="1"/>
  <c r="I17" i="2" s="1"/>
  <c r="I16" i="2" s="1"/>
  <c r="I15" i="2" s="1"/>
  <c r="I14" i="2" s="1"/>
  <c r="I13" i="2" s="1"/>
  <c r="I12" i="2" s="1"/>
  <c r="D11" i="4" l="1"/>
  <c r="G92" i="5"/>
  <c r="D12" i="4"/>
  <c r="D10" i="4" s="1"/>
  <c r="D24" i="4" s="1"/>
  <c r="H86" i="5"/>
  <c r="E12" i="4" s="1"/>
  <c r="E10" i="4" s="1"/>
  <c r="I86" i="5"/>
  <c r="I50" i="5"/>
  <c r="D22" i="7"/>
  <c r="G22" i="7"/>
  <c r="G33" i="7" s="1"/>
  <c r="G11" i="7"/>
  <c r="D11" i="7"/>
  <c r="A4" i="4"/>
  <c r="A4" i="5" s="1"/>
  <c r="A6" i="8" s="1"/>
  <c r="A6" i="9" s="1"/>
  <c r="A2" i="2"/>
  <c r="A2" i="4" s="1"/>
  <c r="A2" i="5" s="1"/>
  <c r="A3" i="8" s="1"/>
  <c r="A3" i="9" s="1"/>
  <c r="A4" i="10" s="1"/>
  <c r="A3" i="11" s="1"/>
  <c r="A3" i="12" s="1"/>
  <c r="A2" i="13" s="1"/>
  <c r="A6" i="14" s="1"/>
  <c r="H92" i="5" l="1"/>
  <c r="E75" i="4"/>
  <c r="D25" i="4"/>
  <c r="D27" i="4" s="1"/>
  <c r="D37" i="4" s="1"/>
  <c r="I92" i="5"/>
  <c r="D75" i="4"/>
  <c r="D87" i="4" s="1"/>
  <c r="D88" i="4" s="1"/>
  <c r="E15" i="4"/>
  <c r="E57" i="4"/>
  <c r="E67" i="4" s="1"/>
  <c r="E68" i="4" s="1"/>
  <c r="D57" i="4"/>
  <c r="D67" i="4" s="1"/>
  <c r="D68" i="4" s="1"/>
  <c r="H30" i="14" s="1"/>
  <c r="D33" i="7"/>
  <c r="A2" i="16"/>
  <c r="A4" i="16"/>
  <c r="C63" i="4" l="1"/>
  <c r="C67" i="4" s="1"/>
  <c r="C68" i="4" s="1"/>
  <c r="H28" i="14" s="1"/>
  <c r="C15" i="4"/>
  <c r="C25" i="4" s="1"/>
  <c r="C27" i="4" s="1"/>
  <c r="C37" i="4" s="1"/>
  <c r="E24" i="4"/>
  <c r="E25" i="4" s="1"/>
  <c r="E27" i="4" s="1"/>
  <c r="E37" i="4" s="1"/>
  <c r="E83" i="4"/>
  <c r="E87" i="4" s="1"/>
  <c r="E88" i="4" s="1"/>
  <c r="C25" i="9"/>
  <c r="D26" i="9"/>
  <c r="D25" i="9" l="1"/>
  <c r="G26" i="9"/>
  <c r="G25" i="9" s="1"/>
</calcChain>
</file>

<file path=xl/sharedStrings.xml><?xml version="1.0" encoding="utf-8"?>
<sst xmlns="http://schemas.openxmlformats.org/spreadsheetml/2006/main" count="1287" uniqueCount="811">
  <si>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</si>
  <si>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</si>
  <si>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</si>
  <si>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</si>
  <si>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</si>
  <si>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</si>
  <si>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</si>
  <si>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</si>
  <si>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</si>
  <si>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</si>
  <si>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</si>
  <si>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</si>
  <si>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</si>
  <si>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</si>
  <si>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</si>
  <si>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</si>
  <si>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</si>
  <si>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</si>
  <si>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</si>
  <si>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</si>
  <si>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</si>
  <si>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</si>
  <si>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</si>
  <si>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</si>
  <si>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</si>
  <si>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</si>
  <si>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</si>
  <si>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</si>
  <si>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</si>
  <si>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</si>
  <si>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</si>
  <si>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</si>
  <si>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</si>
  <si>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</si>
  <si>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</si>
  <si>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</si>
  <si>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</si>
  <si>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</si>
  <si>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</si>
  <si>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</si>
  <si>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</si>
  <si>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</si>
  <si>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</si>
  <si>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</si>
  <si>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</si>
  <si>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</si>
  <si>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</si>
  <si>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</si>
  <si>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</si>
  <si>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</si>
  <si>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</si>
  <si>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</si>
  <si>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</si>
  <si>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</si>
  <si>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</si>
  <si>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</si>
  <si>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</si>
  <si>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</si>
  <si>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</si>
  <si>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</si>
  <si>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</si>
  <si>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</si>
  <si>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</si>
  <si>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</si>
  <si>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</si>
  <si>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</si>
  <si>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</si>
  <si>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</si>
  <si>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</si>
  <si>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</si>
  <si>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</si>
  <si>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</si>
  <si>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</si>
  <si>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</si>
  <si>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</si>
  <si>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</si>
  <si>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</si>
  <si>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</si>
  <si>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</si>
  <si>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</si>
  <si>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</si>
  <si>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</si>
  <si>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</si>
  <si>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</si>
  <si>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</si>
  <si>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</si>
  <si>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</si>
  <si>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</si>
  <si>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</si>
  <si>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</si>
  <si>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</si>
  <si>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</si>
  <si>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</si>
  <si>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</si>
  <si>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</si>
  <si>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</si>
  <si>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</si>
  <si>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</si>
  <si>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</si>
  <si>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</si>
  <si>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</si>
  <si>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</si>
  <si>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</si>
  <si>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Plazo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</si>
  <si>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</si>
  <si>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</si>
  <si>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</si>
  <si>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</si>
  <si>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</si>
  <si>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</si>
  <si>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</si>
  <si>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</si>
  <si>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</si>
  <si>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</si>
  <si>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</si>
  <si>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</si>
  <si>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</si>
  <si>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</si>
  <si>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</si>
  <si>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</si>
  <si>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</si>
  <si>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</si>
  <si>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</si>
  <si>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</si>
  <si>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</si>
  <si>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</si>
  <si>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</si>
  <si>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</si>
  <si>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</si>
  <si>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</si>
  <si>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</si>
  <si>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</si>
  <si>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</si>
  <si>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</si>
  <si>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</si>
  <si>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</si>
  <si>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</si>
  <si>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</si>
  <si>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</si>
  <si>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 G1)</t>
  </si>
  <si>
    <t>V. Balance Presupuestario de Recursos Disponibles (V = A1 + A3.1 B 1 + C1)</t>
  </si>
  <si>
    <t xml:space="preserve">VI. Balance Presupuestario de Recursos Disponibles sin Financiamiento Neto (VI = V </t>
  </si>
  <si>
    <t>A3.1)</t>
  </si>
  <si>
    <t>A3.2 Financiamiento Neto con Fuente de Pago de Transferencias Federales Etiquetadas</t>
  </si>
  <si>
    <t>(A3.2 = F2 G2)</t>
  </si>
  <si>
    <t>C2. Remanentes de Transferencias Federales Etiquetadas aplicados en el periodo</t>
  </si>
  <si>
    <t>VII. Balance Presupuestario de Recursos Etiquetados (VII = A2 + A3.2 B2 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</si>
  <si>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</si>
  <si>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</si>
  <si>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</si>
  <si>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</si>
  <si>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</si>
  <si>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</si>
  <si>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</si>
  <si>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</si>
  <si>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</si>
  <si>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</si>
  <si>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</si>
  <si>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</si>
  <si>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</si>
  <si>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</si>
  <si>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</si>
  <si>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</si>
  <si>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</si>
  <si>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</si>
  <si>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</si>
  <si>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</si>
  <si>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</si>
  <si>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</si>
  <si>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</si>
  <si>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</si>
  <si>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</si>
  <si>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</si>
  <si>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</si>
  <si>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</si>
  <si>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</si>
  <si>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</si>
  <si>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</si>
  <si>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</si>
  <si>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</si>
  <si>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</si>
  <si>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</si>
  <si>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</si>
  <si>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</si>
  <si>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</si>
  <si>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</si>
  <si>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</si>
  <si>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</si>
  <si>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</si>
  <si>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</si>
  <si>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</si>
  <si>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</si>
  <si>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</si>
  <si>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</si>
  <si>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</si>
  <si>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</si>
  <si>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</si>
  <si>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</si>
  <si>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</si>
  <si>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</si>
  <si>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</si>
  <si>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</si>
  <si>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</si>
  <si>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</si>
  <si>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</si>
  <si>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</si>
  <si>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</si>
  <si>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</si>
  <si>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</si>
  <si>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</si>
  <si>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</si>
  <si>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</si>
  <si>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</si>
  <si>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</si>
  <si>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</si>
  <si>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</si>
  <si>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</si>
  <si>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</si>
  <si>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</si>
  <si>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</si>
  <si>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</si>
  <si>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</si>
  <si>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</si>
  <si>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</si>
  <si>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</si>
  <si>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</si>
  <si>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</si>
  <si>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</si>
  <si>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</si>
  <si>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</si>
  <si>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 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</si>
  <si>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</si>
  <si>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</si>
  <si>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</si>
  <si>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</si>
  <si>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</si>
  <si>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</si>
  <si>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</si>
  <si>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</si>
  <si>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</si>
  <si>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</si>
  <si>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</si>
  <si>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</si>
  <si>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</si>
  <si>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</si>
  <si>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</si>
  <si>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</si>
  <si>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</si>
  <si>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</si>
  <si>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</si>
  <si>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</si>
  <si>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</si>
  <si>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</si>
  <si>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</si>
  <si>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</si>
  <si>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</si>
  <si>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</si>
  <si>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</si>
  <si>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</si>
  <si>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</si>
  <si>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</si>
  <si>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</si>
  <si>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</si>
  <si>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</si>
  <si>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</si>
  <si>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</si>
  <si>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</si>
  <si>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</si>
  <si>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</si>
  <si>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</si>
  <si>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</si>
  <si>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</si>
  <si>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</si>
  <si>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</si>
  <si>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</si>
  <si>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</si>
  <si>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</si>
  <si>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</si>
  <si>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</si>
  <si>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</si>
  <si>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</si>
  <si>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</si>
  <si>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</si>
  <si>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</si>
  <si>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</si>
  <si>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</si>
  <si>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</si>
  <si>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</si>
  <si>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</si>
  <si>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</si>
  <si>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</si>
  <si>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</si>
  <si>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</si>
  <si>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</si>
  <si>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</si>
  <si>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</si>
  <si>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</si>
  <si>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</si>
  <si>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</si>
  <si>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</si>
  <si>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</si>
  <si>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</si>
  <si>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</si>
  <si>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</si>
  <si>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</si>
  <si>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</si>
  <si>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</si>
  <si>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</si>
  <si>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</si>
  <si>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</si>
  <si>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</si>
  <si>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</si>
  <si>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</si>
  <si>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</si>
  <si>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</si>
  <si>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</si>
  <si>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</si>
  <si>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</si>
  <si>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</si>
  <si>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</si>
  <si>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</si>
  <si>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</si>
  <si>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</si>
  <si>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</si>
  <si>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</si>
  <si>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</si>
  <si>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</si>
  <si>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</si>
  <si>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</si>
  <si>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</si>
  <si>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</si>
  <si>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</si>
  <si>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</si>
  <si>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</si>
  <si>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</si>
  <si>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</si>
  <si>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</si>
  <si>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</si>
  <si>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</si>
  <si>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</si>
  <si>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</si>
  <si>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</si>
  <si>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</si>
  <si>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</si>
  <si>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</si>
  <si>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</si>
  <si>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</si>
  <si>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</si>
  <si>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</si>
  <si>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</si>
  <si>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</si>
  <si>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</si>
  <si>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</si>
  <si>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</si>
  <si>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</si>
  <si>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</si>
  <si>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</si>
  <si>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</si>
  <si>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</si>
  <si>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</si>
  <si>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</si>
  <si>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</si>
  <si>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</si>
  <si>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</si>
  <si>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</si>
  <si>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r>
      <t>                    </t>
    </r>
    <r>
      <rPr>
        <b/>
        <sz val="9"/>
        <color theme="1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</si>
  <si>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</si>
  <si>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</si>
  <si>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</si>
  <si>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</si>
  <si>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</si>
  <si>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</si>
  <si>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</si>
  <si>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</si>
  <si>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</si>
  <si>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</si>
  <si>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</si>
  <si>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</si>
  <si>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</si>
  <si>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</si>
  <si>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</si>
  <si>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</si>
  <si>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</si>
  <si>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</si>
  <si>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</si>
  <si>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</si>
  <si>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</si>
  <si>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</si>
  <si>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</si>
  <si>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</si>
  <si>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</si>
  <si>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</si>
  <si>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</si>
  <si>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</si>
  <si>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</si>
  <si>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</si>
  <si>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</si>
  <si>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</si>
  <si>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</si>
  <si>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</si>
  <si>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</si>
  <si>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</si>
  <si>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</si>
  <si>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</si>
  <si>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t>Proyecciones de Egresos - LDF</t>
  </si>
  <si>
    <t>Año en Cuestión</t>
  </si>
  <si>
    <t>(de proyecto de</t>
  </si>
  <si>
    <t>presupuesto) (c)</t>
  </si>
  <si>
    <t>Ayudas</t>
  </si>
  <si>
    <t>Resultados de Egresos - LDF</t>
  </si>
  <si>
    <t>Año del</t>
  </si>
  <si>
    <t>Ejercicio</t>
  </si>
  <si>
    <t>1. Los importes corresponden a los egresos totales devengados.</t>
  </si>
  <si>
    <t xml:space="preserve">2. Los importes corresponden a los egresos devengados al cierre trimestral más reciente disponible y estimados para el resto del ejercicio. </t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</si>
  <si>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</si>
  <si>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</si>
  <si>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</si>
  <si>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</si>
  <si>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</si>
  <si>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</si>
  <si>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</si>
  <si>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</si>
  <si>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</si>
  <si>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</si>
  <si>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</si>
  <si>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</si>
  <si>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</si>
  <si>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</si>
  <si>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</si>
  <si>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</si>
  <si>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</si>
  <si>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</si>
  <si>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</si>
  <si>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</si>
  <si>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</si>
  <si>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</si>
  <si>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</si>
  <si>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</si>
  <si>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</si>
  <si>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</si>
  <si>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</si>
  <si>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</si>
  <si>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</si>
  <si>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</si>
  <si>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</si>
  <si>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</si>
  <si>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</si>
  <si>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</si>
  <si>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</si>
  <si>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</si>
  <si>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</si>
  <si>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</si>
  <si>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</si>
  <si>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</si>
  <si>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</si>
  <si>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</si>
  <si>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</si>
  <si>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</si>
  <si>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</si>
  <si>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</si>
  <si>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</si>
  <si>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</si>
  <si>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</si>
  <si>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</si>
  <si>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</si>
  <si>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</si>
  <si>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</si>
  <si>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</si>
  <si>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</si>
  <si>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</si>
  <si>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</si>
  <si>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</si>
  <si>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</si>
  <si>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</si>
  <si>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</si>
  <si>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</si>
  <si>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</si>
  <si>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</si>
  <si>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</si>
  <si>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</si>
  <si>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</si>
  <si>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</si>
  <si>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</si>
  <si>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</si>
  <si>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</si>
  <si>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</si>
  <si>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</si>
  <si>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</si>
  <si>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</si>
  <si>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</si>
  <si>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</si>
  <si>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</si>
  <si>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</si>
  <si>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</si>
  <si>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</si>
  <si>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</si>
  <si>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</si>
  <si>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</si>
  <si>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</si>
  <si>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</si>
  <si>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</si>
  <si>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</si>
  <si>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</si>
  <si>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</si>
  <si>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</si>
  <si>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</si>
  <si>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</si>
  <si>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</si>
  <si>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</si>
  <si>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</si>
  <si>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</si>
  <si>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</si>
  <si>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</si>
  <si>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</si>
  <si>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</si>
  <si>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</si>
  <si>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</si>
  <si>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</si>
  <si>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</si>
  <si>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</si>
  <si>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</si>
  <si>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</si>
  <si>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</si>
  <si>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</si>
  <si>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</si>
  <si>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</si>
  <si>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</si>
  <si>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</si>
  <si>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</si>
  <si>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</si>
  <si>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</si>
  <si>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</si>
  <si>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</si>
  <si>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</si>
  <si>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</si>
  <si>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</si>
  <si>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</si>
  <si>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</si>
  <si>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</si>
  <si>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</si>
  <si>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</si>
  <si>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</si>
  <si>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</si>
  <si>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</si>
  <si>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</si>
  <si>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</si>
  <si>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</si>
  <si>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</si>
  <si>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</si>
  <si>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</si>
  <si>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</si>
  <si>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</si>
  <si>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</si>
  <si>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</si>
  <si>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</si>
  <si>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</si>
  <si>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</si>
  <si>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</si>
  <si>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</si>
  <si>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</si>
  <si>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</si>
  <si>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</si>
  <si>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</si>
  <si>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</si>
  <si>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</si>
  <si>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</si>
  <si>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</si>
  <si>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</si>
  <si>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</si>
  <si>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</si>
  <si>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</si>
  <si>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</si>
  <si>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</si>
  <si>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</si>
  <si>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</si>
  <si>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</si>
  <si>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</si>
  <si>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</si>
  <si>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</si>
  <si>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</si>
  <si>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</si>
  <si>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</si>
  <si>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</si>
  <si>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</si>
  <si>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</si>
  <si>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</si>
  <si>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</si>
  <si>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</si>
  <si>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</si>
  <si>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</si>
  <si>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</si>
  <si>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UNIVERSIDAD TECNOLOGICA DE TLAXCALA</t>
  </si>
  <si>
    <t>4. Deuda Contingente 1 (informativo)</t>
  </si>
  <si>
    <t>Informe Analítico de la Deuda Pública y Otros Pasivos</t>
  </si>
  <si>
    <t>Estado de Situación Financiera Detallado-LDF</t>
  </si>
  <si>
    <t>3. Ingresos Derivados de Financiamientos (3 = 1 +2)</t>
  </si>
  <si>
    <t>LIC. DAVID GERARDO HERNÁNDEZ MONTIEL</t>
  </si>
  <si>
    <t>ENCARGADO DE LA DIRECIÓN DE ADMINISTRACIÓN Y FINANZAS</t>
  </si>
  <si>
    <t>RECTOR</t>
  </si>
  <si>
    <t xml:space="preserve">                  LIC. DAVID GERARDO HERNÁNDEZ MONTIEL</t>
  </si>
  <si>
    <r>
      <t>Formato 6 d)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</si>
  <si>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Formato 7 a)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</si>
  <si>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</si>
  <si>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</si>
  <si>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</si>
  <si>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</si>
  <si>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</si>
  <si>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</si>
  <si>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</si>
  <si>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</si>
  <si>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</si>
  <si>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</si>
  <si>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</si>
  <si>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</si>
  <si>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</si>
  <si>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</si>
  <si>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</si>
  <si>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</si>
  <si>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</si>
  <si>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</si>
  <si>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</si>
  <si>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</si>
  <si>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</si>
  <si>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</si>
  <si>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t>A.  Servicios Personales</t>
  </si>
  <si>
    <t>B.  Materiales y Suministros</t>
  </si>
  <si>
    <t>C.  Servicios Generales</t>
  </si>
  <si>
    <t>D.  Transferencias, Asignaciones, Subsidios y Otras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</si>
  <si>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</si>
  <si>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</si>
  <si>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</si>
  <si>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</si>
  <si>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</si>
  <si>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ING. HUMBERTO BECERRIL ACOLTZI</t>
  </si>
  <si>
    <r>
      <t>Formato 7 d)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Resultados de Egresos - LDF</t>
    </r>
  </si>
  <si>
    <r>
      <t>Año 5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</si>
  <si>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4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</si>
  <si>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3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</si>
  <si>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2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</si>
  <si>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1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</si>
  <si>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Vigente 2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(d)</t>
    </r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</si>
  <si>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</si>
  <si>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</si>
  <si>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</si>
  <si>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</si>
  <si>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</si>
  <si>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</si>
  <si>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</si>
  <si>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</si>
  <si>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</si>
  <si>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</si>
  <si>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</si>
  <si>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</si>
  <si>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</si>
  <si>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</si>
  <si>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</si>
  <si>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</si>
  <si>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</si>
  <si>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</si>
  <si>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</si>
  <si>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</si>
  <si>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</si>
  <si>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</si>
  <si>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</si>
  <si>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</si>
  <si>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</si>
  <si>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</si>
  <si>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</si>
  <si>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</si>
  <si>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</si>
  <si>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</si>
  <si>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</si>
  <si>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</si>
  <si>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</si>
  <si>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</si>
  <si>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</si>
  <si>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</si>
  <si>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</si>
  <si>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</si>
  <si>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</si>
  <si>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</si>
  <si>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</si>
  <si>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</si>
  <si>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2016 (l)</t>
  </si>
  <si>
    <t>2016 (m = g l)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</si>
  <si>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</si>
  <si>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</si>
  <si>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Obligaciones a Corto Plazo (k)</t>
  </si>
  <si>
    <t>Monto</t>
  </si>
  <si>
    <t>Contratado (l)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</si>
  <si>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</si>
  <si>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</si>
  <si>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</si>
  <si>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</si>
  <si>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</si>
  <si>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</si>
  <si>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</si>
  <si>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</si>
  <si>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</si>
  <si>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</si>
  <si>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A. Crédito 1</t>
  </si>
  <si>
    <t>B. Crédito 2</t>
  </si>
  <si>
    <t>C. Crédito XX</t>
  </si>
  <si>
    <t>Ley Proyecto de Presupuesto</t>
  </si>
  <si>
    <t>A. Administración.</t>
  </si>
  <si>
    <t>C. Vinculación.</t>
  </si>
  <si>
    <t>B. Secretaría Académica.</t>
  </si>
  <si>
    <t>Diciembre de</t>
  </si>
  <si>
    <r>
      <t>Formato 4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Balance Presupuestario - LDF</t>
    </r>
  </si>
  <si>
    <r>
      <t>Formato 5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 Ingresos Detallado - LDF</t>
    </r>
  </si>
  <si>
    <r>
      <t>Formato 6 b)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</si>
  <si>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Administrativa)</t>
    </r>
  </si>
  <si>
    <r>
      <t>                    </t>
    </r>
    <r>
      <rPr>
        <b/>
        <sz val="9"/>
        <color theme="1"/>
        <rFont val="Arial"/>
        <family val="2"/>
      </rPr>
      <t>(Clasificación Funcional)</t>
    </r>
  </si>
  <si>
    <r>
      <t>Formato 7 b)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Proyecciones de Egresos - LDF</t>
    </r>
  </si>
  <si>
    <r>
      <t>1.  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(1=A+B+C+D+E+F+G+H+I)</t>
    </r>
  </si>
  <si>
    <r>
      <t>2.  </t>
    </r>
    <r>
      <rPr>
        <b/>
        <sz val="9"/>
        <color rgb="FF000000"/>
        <rFont val="Arial"/>
        <family val="2"/>
      </rPr>
      <t>Gasto Etiquetado (2=A+B+C+D+E+F+G+H+I)</t>
    </r>
  </si>
  <si>
    <r>
      <t>3.  </t>
    </r>
    <r>
      <rPr>
        <b/>
        <sz val="9"/>
        <color rgb="FF000000"/>
        <rFont val="Arial"/>
        <family val="2"/>
      </rPr>
      <t>Total de Egresos Proyectados (3 = 1 + 2)</t>
    </r>
  </si>
  <si>
    <t>D.  Transferencias, Asignaciones, Subsidios y Otras Ayudas</t>
  </si>
  <si>
    <t xml:space="preserve">H.  Participaciones y Aportaciones </t>
  </si>
  <si>
    <r>
      <t>3.  </t>
    </r>
    <r>
      <rPr>
        <b/>
        <sz val="9"/>
        <color rgb="FF000000"/>
        <rFont val="Arial"/>
        <family val="2"/>
      </rPr>
      <t>Total del Resultado de Egresos (3=1+2)</t>
    </r>
  </si>
  <si>
    <r>
      <t>Formato 8)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</si>
  <si>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inversión al 20 de</t>
  </si>
  <si>
    <t>Diciembre de 2016 (k)</t>
  </si>
  <si>
    <t>20 de Diciembre de</t>
  </si>
  <si>
    <t>inversión al 20</t>
  </si>
  <si>
    <t>de Diciembre de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</si>
  <si>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</si>
  <si>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</si>
  <si>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</si>
  <si>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</si>
  <si>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</si>
  <si>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</si>
  <si>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</si>
  <si>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</si>
  <si>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</si>
  <si>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</si>
  <si>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</si>
  <si>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</si>
  <si>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</si>
  <si>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</si>
  <si>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</si>
  <si>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</si>
  <si>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</si>
  <si>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</si>
  <si>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</si>
  <si>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</si>
  <si>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</si>
  <si>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</si>
  <si>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</si>
  <si>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</si>
  <si>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</si>
  <si>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</si>
  <si>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c1) Porción a Corto Plazo de la Deuda Pública</t>
  </si>
  <si>
    <t>c2) Porción a Corto Plazo de Arrendamiento Financiero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</si>
  <si>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</si>
  <si>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</si>
  <si>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</si>
  <si>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</si>
  <si>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</si>
  <si>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</si>
  <si>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</si>
  <si>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</si>
  <si>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</si>
  <si>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</si>
  <si>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</si>
  <si>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</si>
  <si>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</si>
  <si>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</si>
  <si>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</si>
  <si>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</si>
  <si>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</si>
  <si>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</si>
  <si>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</si>
  <si>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</si>
  <si>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</si>
  <si>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</si>
  <si>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</si>
  <si>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</si>
  <si>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</si>
  <si>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</si>
  <si>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</si>
  <si>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</si>
  <si>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</si>
  <si>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</si>
  <si>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</si>
  <si>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</si>
  <si>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</si>
  <si>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Universidad Tecnologica de Tlaxcala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</si>
  <si>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</si>
  <si>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</si>
  <si>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</si>
  <si>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</si>
  <si>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</si>
  <si>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</si>
  <si>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</si>
  <si>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</si>
  <si>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</si>
  <si>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2016 (d)</t>
  </si>
  <si>
    <t xml:space="preserve"> </t>
  </si>
  <si>
    <r>
      <t>Formato 3</t>
    </r>
    <r>
      <rPr>
        <sz val="9"/>
        <color theme="1"/>
        <rFont val="Calibri"/>
        <family val="2"/>
        <scheme val="minor"/>
      </rPr>
      <t>    </t>
    </r>
    <r>
      <rPr>
        <b/>
        <sz val="9"/>
        <color theme="1"/>
        <rFont val="Calibri"/>
        <family val="2"/>
        <scheme val="minor"/>
      </rPr>
      <t>Informe Analítico de Obligaciones Diferentes de Financiamientos - LDF</t>
    </r>
  </si>
  <si>
    <t>prestaciones</t>
  </si>
  <si>
    <t>sociales</t>
  </si>
  <si>
    <t xml:space="preserve">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</si>
  <si>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 de Junio de 2017</t>
  </si>
  <si>
    <t>30 de Septiembre de 2017</t>
  </si>
  <si>
    <t>Al 30 de Septiembre de 2017 y al 31 de Diciembre de 2016</t>
  </si>
  <si>
    <t>Del 01 de Enero al 30 de Septiembre  de 2017</t>
  </si>
  <si>
    <t>Del 1 de Enero al 30 de Septiembre de 2017 (b)</t>
  </si>
  <si>
    <t>Del 01 de Enero al 30 de Septiembre de 2017</t>
  </si>
  <si>
    <t>SEPTIEMBRE 2017</t>
  </si>
  <si>
    <t>Del 01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</si>
</sst>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_ ;\-#,##0\ "/>
  </numFmts>
  <fonts count="34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5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624">
    <xf numFmtId="0" fontId="0" fillId="0" borderId="0" xfId="0"/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3" borderId="24" xfId="0" applyFont="1" applyFill="1" applyBorder="1" applyAlignment="1">
      <alignment horizontal="justify" vertical="center" wrapText="1"/>
    </xf>
    <xf numFmtId="0" fontId="7" fillId="3" borderId="22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16" fillId="0" borderId="0" xfId="0" applyFont="1" applyAlignment="1"/>
    <xf numFmtId="0" fontId="10" fillId="0" borderId="0" xfId="0" applyFont="1"/>
    <xf numFmtId="0" fontId="2" fillId="3" borderId="1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indent="1"/>
    </xf>
    <xf numFmtId="0" fontId="16" fillId="0" borderId="0" xfId="0" applyFont="1"/>
    <xf numFmtId="0" fontId="3" fillId="2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1" fillId="3" borderId="23" xfId="0" applyFont="1" applyFill="1" applyBorder="1" applyAlignment="1">
      <alignment horizontal="left" vertical="center" indent="3"/>
    </xf>
    <xf numFmtId="0" fontId="2" fillId="3" borderId="23" xfId="0" applyFont="1" applyFill="1" applyBorder="1" applyAlignment="1">
      <alignment horizontal="left" vertical="center" indent="3"/>
    </xf>
    <xf numFmtId="0" fontId="3" fillId="3" borderId="23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4" fillId="3" borderId="24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17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ill="1"/>
    <xf numFmtId="0" fontId="7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vertical="center" wrapText="1"/>
    </xf>
    <xf numFmtId="0" fontId="4" fillId="0" borderId="0" xfId="0" applyFont="1" applyBorder="1"/>
    <xf numFmtId="0" fontId="1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indent="1"/>
    </xf>
    <xf numFmtId="44" fontId="4" fillId="0" borderId="0" xfId="3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2" fillId="3" borderId="23" xfId="0" applyNumberFormat="1" applyFont="1" applyFill="1" applyBorder="1" applyAlignment="1">
      <alignment vertical="center"/>
    </xf>
    <xf numFmtId="164" fontId="2" fillId="3" borderId="23" xfId="2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64" fontId="2" fillId="3" borderId="24" xfId="2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4" fillId="0" borderId="23" xfId="0" applyFont="1" applyBorder="1"/>
    <xf numFmtId="164" fontId="17" fillId="3" borderId="23" xfId="0" applyNumberFormat="1" applyFont="1" applyFill="1" applyBorder="1" applyAlignment="1">
      <alignment horizontal="right" vertical="center"/>
    </xf>
    <xf numFmtId="164" fontId="7" fillId="3" borderId="23" xfId="2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vertical="center"/>
    </xf>
    <xf numFmtId="164" fontId="7" fillId="3" borderId="23" xfId="2" applyNumberFormat="1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4" fontId="3" fillId="3" borderId="23" xfId="2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4" fontId="17" fillId="3" borderId="23" xfId="2" applyNumberFormat="1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justify" vertical="center" wrapText="1"/>
    </xf>
    <xf numFmtId="0" fontId="3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5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2" fillId="3" borderId="21" xfId="0" applyFont="1" applyFill="1" applyBorder="1" applyAlignment="1">
      <alignment horizontal="left" vertical="center" indent="1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left" vertical="center"/>
    </xf>
    <xf numFmtId="3" fontId="7" fillId="3" borderId="19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3" fontId="4" fillId="0" borderId="0" xfId="0" applyNumberFormat="1" applyFont="1"/>
    <xf numFmtId="3" fontId="7" fillId="3" borderId="19" xfId="0" applyNumberFormat="1" applyFont="1" applyFill="1" applyBorder="1" applyAlignment="1">
      <alignment horizontal="right" vertical="center" wrapText="1"/>
    </xf>
    <xf numFmtId="3" fontId="17" fillId="3" borderId="19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3" fontId="20" fillId="3" borderId="19" xfId="0" applyNumberFormat="1" applyFont="1" applyFill="1" applyBorder="1" applyAlignment="1">
      <alignment horizontal="right" vertical="center"/>
    </xf>
    <xf numFmtId="3" fontId="7" fillId="3" borderId="2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17" fillId="3" borderId="23" xfId="0" applyNumberFormat="1" applyFont="1" applyFill="1" applyBorder="1" applyAlignment="1">
      <alignment horizontal="righ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justify" vertical="center" wrapText="1"/>
    </xf>
    <xf numFmtId="0" fontId="3" fillId="3" borderId="23" xfId="0" applyFont="1" applyFill="1" applyBorder="1" applyAlignment="1">
      <alignment horizontal="justify" vertical="center" wrapText="1"/>
    </xf>
    <xf numFmtId="3" fontId="7" fillId="3" borderId="24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0" fontId="13" fillId="0" borderId="0" xfId="0" applyFont="1"/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2" fillId="3" borderId="33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42" xfId="0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horizontal="justify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horizontal="justify" vertical="center" wrapText="1"/>
    </xf>
    <xf numFmtId="0" fontId="13" fillId="3" borderId="41" xfId="0" applyFont="1" applyFill="1" applyBorder="1"/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0" applyFont="1"/>
    <xf numFmtId="0" fontId="3" fillId="0" borderId="23" xfId="0" applyFont="1" applyBorder="1" applyAlignment="1">
      <alignment horizontal="left" vertical="center"/>
    </xf>
    <xf numFmtId="3" fontId="13" fillId="0" borderId="0" xfId="0" applyNumberFormat="1" applyFont="1"/>
    <xf numFmtId="0" fontId="8" fillId="0" borderId="0" xfId="0" applyFont="1"/>
    <xf numFmtId="0" fontId="8" fillId="0" borderId="0" xfId="0" applyFont="1" applyFill="1"/>
    <xf numFmtId="3" fontId="2" fillId="3" borderId="19" xfId="0" applyNumberFormat="1" applyFont="1" applyFill="1" applyBorder="1" applyAlignment="1">
      <alignment horizontal="right" vertical="center"/>
    </xf>
    <xf numFmtId="3" fontId="9" fillId="3" borderId="19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3" fontId="1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2" fillId="3" borderId="19" xfId="0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164" fontId="3" fillId="3" borderId="19" xfId="2" applyNumberFormat="1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20" xfId="0" applyFont="1" applyFill="1" applyBorder="1"/>
    <xf numFmtId="0" fontId="13" fillId="3" borderId="21" xfId="0" applyFont="1" applyFill="1" applyBorder="1"/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vertical="center"/>
    </xf>
    <xf numFmtId="0" fontId="2" fillId="6" borderId="21" xfId="0" applyFont="1" applyFill="1" applyBorder="1" applyAlignment="1">
      <alignment horizontal="center" vertical="center"/>
    </xf>
    <xf numFmtId="164" fontId="8" fillId="0" borderId="0" xfId="0" applyNumberFormat="1" applyFont="1"/>
    <xf numFmtId="0" fontId="2" fillId="3" borderId="1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0" fontId="21" fillId="6" borderId="20" xfId="0" applyFont="1" applyFill="1" applyBorder="1" applyAlignment="1">
      <alignment horizontal="right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vertical="center"/>
    </xf>
    <xf numFmtId="0" fontId="2" fillId="6" borderId="25" xfId="0" applyFont="1" applyFill="1" applyBorder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21" fillId="3" borderId="26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164" fontId="2" fillId="3" borderId="0" xfId="2" applyNumberFormat="1" applyFont="1" applyFill="1" applyAlignment="1">
      <alignment horizontal="center" vertical="center"/>
    </xf>
    <xf numFmtId="164" fontId="2" fillId="3" borderId="26" xfId="2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 wrapText="1"/>
    </xf>
    <xf numFmtId="0" fontId="21" fillId="3" borderId="20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5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horizontal="left" vertical="center" indent="1"/>
    </xf>
    <xf numFmtId="3" fontId="3" fillId="3" borderId="23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164" fontId="0" fillId="0" borderId="0" xfId="0" applyNumberFormat="1"/>
    <xf numFmtId="0" fontId="2" fillId="3" borderId="19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3" fontId="3" fillId="3" borderId="23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Alignment="1">
      <alignment horizontal="right"/>
    </xf>
    <xf numFmtId="164" fontId="13" fillId="0" borderId="0" xfId="0" applyNumberFormat="1" applyFont="1"/>
    <xf numFmtId="164" fontId="4" fillId="0" borderId="0" xfId="0" applyNumberFormat="1" applyFont="1"/>
    <xf numFmtId="3" fontId="0" fillId="0" borderId="0" xfId="0" applyNumberFormat="1"/>
    <xf numFmtId="164" fontId="3" fillId="3" borderId="23" xfId="0" applyNumberFormat="1" applyFont="1" applyFill="1" applyBorder="1" applyAlignment="1">
      <alignment horizontal="right" vertical="center"/>
    </xf>
    <xf numFmtId="3" fontId="17" fillId="3" borderId="23" xfId="0" applyNumberFormat="1" applyFont="1" applyFill="1" applyBorder="1" applyAlignment="1">
      <alignment vertical="center"/>
    </xf>
    <xf numFmtId="3" fontId="17" fillId="3" borderId="23" xfId="0" applyNumberFormat="1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49" fontId="2" fillId="3" borderId="22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horizontal="left"/>
    </xf>
    <xf numFmtId="0" fontId="23" fillId="0" borderId="44" xfId="0" applyFont="1" applyBorder="1" applyAlignment="1">
      <alignment horizontal="left" vertical="center" wrapText="1" indent="2"/>
    </xf>
    <xf numFmtId="165" fontId="23" fillId="0" borderId="45" xfId="0" applyNumberFormat="1" applyFont="1" applyBorder="1" applyAlignment="1">
      <alignment horizontal="right" vertical="center" wrapText="1"/>
    </xf>
    <xf numFmtId="165" fontId="23" fillId="0" borderId="45" xfId="0" applyNumberFormat="1" applyFont="1" applyBorder="1" applyAlignment="1">
      <alignment horizontal="left" vertical="center" wrapText="1" indent="2"/>
    </xf>
    <xf numFmtId="165" fontId="22" fillId="0" borderId="45" xfId="0" applyNumberFormat="1" applyFont="1" applyBorder="1" applyAlignment="1">
      <alignment horizontal="right" vertical="center" wrapText="1"/>
    </xf>
    <xf numFmtId="0" fontId="22" fillId="0" borderId="44" xfId="0" applyFont="1" applyBorder="1" applyAlignment="1">
      <alignment horizontal="left" vertical="center" wrapText="1" indent="2"/>
    </xf>
    <xf numFmtId="165" fontId="22" fillId="0" borderId="45" xfId="0" applyNumberFormat="1" applyFont="1" applyBorder="1" applyAlignment="1">
      <alignment horizontal="left" vertical="center" wrapText="1" indent="2"/>
    </xf>
    <xf numFmtId="0" fontId="22" fillId="0" borderId="44" xfId="0" applyFont="1" applyBorder="1" applyAlignment="1">
      <alignment horizontal="left" vertical="center" wrapText="1" indent="4"/>
    </xf>
    <xf numFmtId="165" fontId="22" fillId="0" borderId="44" xfId="0" applyNumberFormat="1" applyFont="1" applyBorder="1" applyAlignment="1">
      <alignment horizontal="left" vertical="center" wrapText="1" indent="4"/>
    </xf>
    <xf numFmtId="165" fontId="22" fillId="0" borderId="44" xfId="0" applyNumberFormat="1" applyFont="1" applyBorder="1" applyAlignment="1">
      <alignment horizontal="left" vertical="center" indent="4"/>
    </xf>
    <xf numFmtId="165" fontId="24" fillId="0" borderId="45" xfId="0" applyNumberFormat="1" applyFont="1" applyBorder="1" applyAlignment="1">
      <alignment horizontal="left" vertical="center" wrapText="1" indent="2"/>
    </xf>
    <xf numFmtId="0" fontId="22" fillId="0" borderId="43" xfId="0" applyFont="1" applyBorder="1" applyAlignment="1">
      <alignment horizontal="left" vertical="center" wrapText="1" indent="2"/>
    </xf>
    <xf numFmtId="165" fontId="22" fillId="0" borderId="41" xfId="0" applyNumberFormat="1" applyFont="1" applyBorder="1" applyAlignment="1">
      <alignment horizontal="center" vertical="center" wrapText="1"/>
    </xf>
    <xf numFmtId="165" fontId="22" fillId="0" borderId="41" xfId="0" applyNumberFormat="1" applyFont="1" applyBorder="1" applyAlignment="1">
      <alignment horizontal="left" vertical="center" wrapText="1" indent="2"/>
    </xf>
    <xf numFmtId="165" fontId="22" fillId="0" borderId="41" xfId="0" applyNumberFormat="1" applyFont="1" applyBorder="1" applyAlignment="1">
      <alignment horizontal="right" vertical="center" wrapText="1"/>
    </xf>
    <xf numFmtId="165" fontId="28" fillId="0" borderId="51" xfId="0" applyNumberFormat="1" applyFont="1" applyFill="1" applyBorder="1" applyAlignment="1" applyProtection="1">
      <alignment horizontal="right" vertical="center" wrapText="1"/>
    </xf>
    <xf numFmtId="165" fontId="27" fillId="2" borderId="51" xfId="0" applyNumberFormat="1" applyFont="1" applyFill="1" applyBorder="1" applyAlignment="1" applyProtection="1">
      <alignment horizontal="right" vertical="center" wrapText="1"/>
    </xf>
    <xf numFmtId="165" fontId="27" fillId="0" borderId="51" xfId="0" applyNumberFormat="1" applyFont="1" applyFill="1" applyBorder="1" applyAlignment="1" applyProtection="1">
      <alignment horizontal="right" vertical="center" wrapText="1"/>
    </xf>
    <xf numFmtId="0" fontId="13" fillId="3" borderId="0" xfId="0" applyFont="1" applyFill="1" applyBorder="1"/>
    <xf numFmtId="165" fontId="26" fillId="0" borderId="0" xfId="0" applyNumberFormat="1" applyFont="1" applyAlignment="1">
      <alignment vertical="center"/>
    </xf>
    <xf numFmtId="165" fontId="6" fillId="0" borderId="0" xfId="0" applyNumberFormat="1" applyFont="1"/>
    <xf numFmtId="165" fontId="25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22" fillId="0" borderId="34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2" fillId="0" borderId="45" xfId="0" applyFont="1" applyBorder="1"/>
    <xf numFmtId="0" fontId="22" fillId="0" borderId="41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 indent="3"/>
    </xf>
    <xf numFmtId="0" fontId="23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3" fontId="13" fillId="3" borderId="0" xfId="0" applyNumberFormat="1" applyFont="1" applyFill="1" applyBorder="1" applyAlignment="1">
      <alignment horizontal="right" vertical="center"/>
    </xf>
    <xf numFmtId="3" fontId="0" fillId="0" borderId="0" xfId="0" applyNumberFormat="1" applyFont="1"/>
    <xf numFmtId="3" fontId="23" fillId="2" borderId="41" xfId="0" applyNumberFormat="1" applyFont="1" applyFill="1" applyBorder="1" applyAlignment="1">
      <alignment horizontal="center" vertical="center" wrapText="1"/>
    </xf>
    <xf numFmtId="3" fontId="22" fillId="0" borderId="43" xfId="0" applyNumberFormat="1" applyFont="1" applyBorder="1" applyAlignment="1">
      <alignment horizontal="right" vertical="center"/>
    </xf>
    <xf numFmtId="3" fontId="22" fillId="0" borderId="41" xfId="0" applyNumberFormat="1" applyFont="1" applyBorder="1" applyAlignment="1">
      <alignment horizontal="right" vertical="center"/>
    </xf>
    <xf numFmtId="3" fontId="8" fillId="0" borderId="0" xfId="0" applyNumberFormat="1" applyFont="1" applyBorder="1"/>
    <xf numFmtId="3" fontId="8" fillId="0" borderId="0" xfId="0" applyNumberFormat="1" applyFont="1"/>
    <xf numFmtId="164" fontId="7" fillId="3" borderId="23" xfId="0" applyNumberFormat="1" applyFont="1" applyFill="1" applyBorder="1" applyAlignment="1">
      <alignment horizontal="right" vertical="center"/>
    </xf>
    <xf numFmtId="165" fontId="22" fillId="0" borderId="45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horizontal="right" vertical="center" wrapText="1"/>
    </xf>
    <xf numFmtId="3" fontId="17" fillId="3" borderId="23" xfId="0" applyNumberFormat="1" applyFont="1" applyFill="1" applyBorder="1" applyAlignment="1">
      <alignment horizontal="right" vertical="center"/>
    </xf>
    <xf numFmtId="1" fontId="3" fillId="2" borderId="22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right" vertical="center"/>
    </xf>
    <xf numFmtId="1" fontId="7" fillId="3" borderId="24" xfId="0" applyNumberFormat="1" applyFont="1" applyFill="1" applyBorder="1" applyAlignment="1">
      <alignment horizontal="center" vertical="center"/>
    </xf>
    <xf numFmtId="1" fontId="16" fillId="0" borderId="0" xfId="0" applyNumberFormat="1" applyFont="1"/>
    <xf numFmtId="1" fontId="16" fillId="0" borderId="0" xfId="0" applyNumberFormat="1" applyFont="1" applyAlignment="1"/>
    <xf numFmtId="1" fontId="4" fillId="0" borderId="0" xfId="0" applyNumberFormat="1" applyFont="1"/>
    <xf numFmtId="164" fontId="3" fillId="3" borderId="59" xfId="2" applyNumberFormat="1" applyFont="1" applyFill="1" applyBorder="1" applyAlignment="1">
      <alignment horizontal="right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Fill="1" applyBorder="1" applyAlignment="1" applyProtection="1">
      <alignment horizontal="right" vertical="center" wrapText="1"/>
    </xf>
    <xf numFmtId="165" fontId="6" fillId="2" borderId="60" xfId="0" applyNumberFormat="1" applyFont="1" applyFill="1" applyBorder="1" applyAlignment="1">
      <alignment horizontal="right" vertical="center" wrapText="1"/>
    </xf>
    <xf numFmtId="165" fontId="27" fillId="0" borderId="60" xfId="0" applyNumberFormat="1" applyFont="1" applyFill="1" applyBorder="1" applyAlignment="1" applyProtection="1">
      <alignment horizontal="right" vertical="center" wrapText="1"/>
    </xf>
    <xf numFmtId="165" fontId="14" fillId="0" borderId="60" xfId="0" applyNumberFormat="1" applyFont="1" applyBorder="1" applyAlignment="1">
      <alignment horizontal="right" vertical="center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27" fillId="2" borderId="60" xfId="0" applyNumberFormat="1" applyFont="1" applyFill="1" applyBorder="1" applyAlignment="1" applyProtection="1">
      <alignment horizontal="right" vertical="center" wrapText="1"/>
    </xf>
    <xf numFmtId="165" fontId="28" fillId="0" borderId="60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/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3" fillId="0" borderId="0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0" fontId="0" fillId="0" borderId="0" xfId="0" applyBorder="1"/>
    <xf numFmtId="164" fontId="4" fillId="0" borderId="0" xfId="0" applyNumberFormat="1" applyFont="1" applyBorder="1"/>
    <xf numFmtId="43" fontId="4" fillId="0" borderId="0" xfId="0" applyNumberFormat="1" applyFont="1" applyBorder="1"/>
    <xf numFmtId="3" fontId="22" fillId="0" borderId="44" xfId="0" applyNumberFormat="1" applyFont="1" applyBorder="1" applyAlignment="1">
      <alignment horizontal="right" vertical="center"/>
    </xf>
    <xf numFmtId="166" fontId="22" fillId="0" borderId="45" xfId="0" applyNumberFormat="1" applyFont="1" applyBorder="1" applyAlignment="1">
      <alignment horizontal="right" vertical="center" wrapText="1"/>
    </xf>
    <xf numFmtId="4" fontId="31" fillId="3" borderId="0" xfId="0" applyNumberFormat="1" applyFont="1" applyFill="1" applyBorder="1" applyAlignment="1">
      <alignment horizontal="left" vertical="center" indent="1"/>
    </xf>
    <xf numFmtId="166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/>
    </xf>
    <xf numFmtId="166" fontId="22" fillId="0" borderId="51" xfId="0" applyNumberFormat="1" applyFont="1" applyBorder="1" applyAlignment="1">
      <alignment vertical="center"/>
    </xf>
    <xf numFmtId="165" fontId="22" fillId="0" borderId="51" xfId="0" applyNumberFormat="1" applyFont="1" applyBorder="1" applyAlignment="1">
      <alignment vertical="center"/>
    </xf>
    <xf numFmtId="165" fontId="22" fillId="0" borderId="51" xfId="0" applyNumberFormat="1" applyFont="1" applyBorder="1" applyAlignment="1">
      <alignment vertical="center"/>
    </xf>
    <xf numFmtId="3" fontId="23" fillId="2" borderId="41" xfId="0" applyNumberFormat="1" applyFont="1" applyFill="1" applyBorder="1" applyAlignment="1">
      <alignment horizontal="center" vertical="center"/>
    </xf>
    <xf numFmtId="3" fontId="23" fillId="0" borderId="44" xfId="0" applyNumberFormat="1" applyFont="1" applyBorder="1" applyAlignment="1">
      <alignment horizontal="right" vertical="center"/>
    </xf>
    <xf numFmtId="3" fontId="22" fillId="0" borderId="51" xfId="0" applyNumberFormat="1" applyFont="1" applyBorder="1" applyAlignment="1">
      <alignment horizontal="right" vertical="center"/>
    </xf>
    <xf numFmtId="3" fontId="22" fillId="0" borderId="57" xfId="0" applyNumberFormat="1" applyFont="1" applyBorder="1" applyAlignment="1">
      <alignment horizontal="right" vertical="center"/>
    </xf>
    <xf numFmtId="3" fontId="22" fillId="0" borderId="56" xfId="0" applyNumberFormat="1" applyFont="1" applyBorder="1" applyAlignment="1">
      <alignment horizontal="right" vertical="center"/>
    </xf>
    <xf numFmtId="3" fontId="23" fillId="0" borderId="54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166" fontId="32" fillId="6" borderId="1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justify" vertical="center" wrapText="1"/>
    </xf>
    <xf numFmtId="1" fontId="4" fillId="0" borderId="0" xfId="0" applyNumberFormat="1" applyFont="1" applyFill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0" xfId="0" applyNumberFormat="1" applyFont="1" applyFill="1" applyBorder="1"/>
    <xf numFmtId="1" fontId="4" fillId="0" borderId="0" xfId="0" applyNumberFormat="1" applyFont="1" applyFill="1" applyBorder="1"/>
    <xf numFmtId="0" fontId="33" fillId="7" borderId="0" xfId="0" applyFont="1" applyFill="1"/>
    <xf numFmtId="165" fontId="13" fillId="0" borderId="0" xfId="0" applyNumberFormat="1" applyFont="1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5" fontId="26" fillId="0" borderId="47" xfId="0" applyNumberFormat="1" applyFont="1" applyBorder="1" applyAlignment="1">
      <alignment horizontal="left" vertical="top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2" fillId="3" borderId="38" xfId="0" applyFont="1" applyFill="1" applyBorder="1" applyAlignment="1">
      <alignment horizontal="justify" vertical="center" wrapText="1"/>
    </xf>
    <xf numFmtId="0" fontId="2" fillId="3" borderId="39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center" inden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justify" vertical="center" wrapText="1"/>
    </xf>
    <xf numFmtId="3" fontId="3" fillId="3" borderId="23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164" fontId="3" fillId="3" borderId="23" xfId="2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left" vertical="center" indent="1"/>
    </xf>
    <xf numFmtId="3" fontId="17" fillId="3" borderId="23" xfId="0" applyNumberFormat="1" applyFont="1" applyFill="1" applyBorder="1" applyAlignment="1">
      <alignment horizontal="righ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3" fontId="7" fillId="2" borderId="2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3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justify" vertical="center" wrapText="1"/>
    </xf>
    <xf numFmtId="0" fontId="7" fillId="3" borderId="26" xfId="0" applyFont="1" applyFill="1" applyBorder="1" applyAlignment="1">
      <alignment horizontal="justify" vertical="center" wrapText="1"/>
    </xf>
    <xf numFmtId="0" fontId="7" fillId="3" borderId="17" xfId="0" applyFont="1" applyFill="1" applyBorder="1" applyAlignment="1">
      <alignment horizontal="justify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/>
    </xf>
    <xf numFmtId="3" fontId="23" fillId="2" borderId="50" xfId="0" applyNumberFormat="1" applyFont="1" applyFill="1" applyBorder="1" applyAlignment="1">
      <alignment horizontal="center" vertical="center"/>
    </xf>
    <xf numFmtId="3" fontId="23" fillId="2" borderId="44" xfId="0" applyNumberFormat="1" applyFont="1" applyFill="1" applyBorder="1" applyAlignment="1">
      <alignment horizontal="center" vertical="center"/>
    </xf>
    <xf numFmtId="3" fontId="23" fillId="2" borderId="43" xfId="0" applyNumberFormat="1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3" fontId="23" fillId="2" borderId="46" xfId="0" applyNumberFormat="1" applyFont="1" applyFill="1" applyBorder="1" applyAlignment="1">
      <alignment horizontal="center" vertical="center"/>
    </xf>
    <xf numFmtId="3" fontId="23" fillId="2" borderId="47" xfId="0" applyNumberFormat="1" applyFont="1" applyFill="1" applyBorder="1" applyAlignment="1">
      <alignment horizontal="center" vertical="center"/>
    </xf>
    <xf numFmtId="3" fontId="23" fillId="2" borderId="48" xfId="0" applyNumberFormat="1" applyFont="1" applyFill="1" applyBorder="1" applyAlignment="1">
      <alignment horizontal="center" vertical="center"/>
    </xf>
    <xf numFmtId="3" fontId="23" fillId="2" borderId="38" xfId="0" applyNumberFormat="1" applyFont="1" applyFill="1" applyBorder="1" applyAlignment="1">
      <alignment horizontal="center" vertical="center"/>
    </xf>
    <xf numFmtId="3" fontId="23" fillId="2" borderId="49" xfId="0" applyNumberFormat="1" applyFont="1" applyFill="1" applyBorder="1" applyAlignment="1">
      <alignment horizontal="center" vertical="center"/>
    </xf>
    <xf numFmtId="3" fontId="23" fillId="2" borderId="4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3" fontId="17" fillId="3" borderId="22" xfId="0" applyNumberFormat="1" applyFont="1" applyFill="1" applyBorder="1" applyAlignment="1">
      <alignment horizontal="right" vertical="center"/>
    </xf>
    <xf numFmtId="1" fontId="17" fillId="3" borderId="23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justify" vertical="center" wrapText="1"/>
    </xf>
    <xf numFmtId="164" fontId="17" fillId="3" borderId="23" xfId="2" applyNumberFormat="1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5" xfId="0" applyFont="1" applyFill="1" applyBorder="1" applyAlignment="1">
      <alignment horizontal="justify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justify" vertical="center" wrapText="1"/>
    </xf>
    <xf numFmtId="0" fontId="7" fillId="3" borderId="19" xfId="0" applyFont="1" applyFill="1" applyBorder="1" applyAlignment="1">
      <alignment horizontal="justify" vertical="center" wrapText="1"/>
    </xf>
    <xf numFmtId="164" fontId="7" fillId="3" borderId="23" xfId="2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13" fillId="3" borderId="0" xfId="0" applyFont="1" applyFill="1" applyAlignment="1">
      <alignment horizontal="justify" vertical="center" wrapText="1"/>
    </xf>
    <xf numFmtId="0" fontId="2" fillId="3" borderId="22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3" borderId="25" xfId="0" applyFont="1" applyFill="1" applyBorder="1" applyAlignment="1">
      <alignment horizontal="left" vertical="center" wrapText="1" indent="1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2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21" fillId="3" borderId="16" xfId="0" applyFont="1" applyFill="1" applyBorder="1" applyAlignment="1">
      <alignment horizontal="right" vertical="center"/>
    </xf>
    <xf numFmtId="0" fontId="21" fillId="3" borderId="20" xfId="0" applyFont="1" applyFill="1" applyBorder="1" applyAlignment="1">
      <alignment horizontal="right" vertical="center"/>
    </xf>
    <xf numFmtId="0" fontId="21" fillId="3" borderId="18" xfId="0" applyFont="1" applyFill="1" applyBorder="1" applyAlignment="1">
      <alignment horizontal="right" vertical="center"/>
    </xf>
    <xf numFmtId="0" fontId="21" fillId="3" borderId="0" xfId="0" applyFont="1" applyFill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3" borderId="19" xfId="0" applyFont="1" applyFill="1" applyBorder="1" applyAlignment="1">
      <alignment vertical="center"/>
    </xf>
    <xf numFmtId="49" fontId="2" fillId="3" borderId="22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166" fontId="32" fillId="3" borderId="22" xfId="2" applyNumberFormat="1" applyFont="1" applyFill="1" applyBorder="1" applyAlignment="1">
      <alignment horizontal="center" vertical="center"/>
    </xf>
    <xf numFmtId="166" fontId="32" fillId="3" borderId="23" xfId="2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vertical="center"/>
    </xf>
    <xf numFmtId="166" fontId="32" fillId="3" borderId="24" xfId="2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64" fontId="2" fillId="3" borderId="22" xfId="2" applyNumberFormat="1" applyFont="1" applyFill="1" applyBorder="1" applyAlignment="1">
      <alignment horizontal="center" vertical="center"/>
    </xf>
    <xf numFmtId="164" fontId="2" fillId="3" borderId="23" xfId="2" applyNumberFormat="1" applyFont="1" applyFill="1" applyBorder="1" applyAlignment="1">
      <alignment horizontal="center" vertical="center"/>
    </xf>
    <xf numFmtId="164" fontId="2" fillId="3" borderId="24" xfId="2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2"/>
  <sheetViews>
    <sheetView zoomScale="110" zoomScaleNormal="110" zoomScaleSheetLayoutView="50" zoomScalePageLayoutView="80" workbookViewId="0">
      <selection activeCell="A4" sqref="A4:F4"/>
    </sheetView>
  </sheetViews>
  <sheetFormatPr baseColWidth="10" defaultRowHeight="12" x14ac:dyDescent="0.2"/>
  <cols>
    <col min="1" max="1" width="55.140625" style="1" customWidth="1"/>
    <col min="2" max="2" width="23.28515625" style="235" customWidth="1"/>
    <col min="3" max="3" width="21.5703125" style="235" customWidth="1"/>
    <col min="4" max="4" width="59.7109375" style="150" customWidth="1"/>
    <col min="5" max="5" width="17.42578125" style="234" customWidth="1"/>
    <col min="6" max="6" width="17.28515625" style="234" customWidth="1"/>
    <col min="7" max="7" width="12.85546875" style="1" bestFit="1" customWidth="1"/>
    <col min="8" max="16384" width="11.42578125" style="1"/>
  </cols>
  <sheetData>
    <row r="1" spans="1:8" x14ac:dyDescent="0.2">
      <c r="A1" s="380" t="s">
        <v>591</v>
      </c>
      <c r="B1" s="381"/>
      <c r="C1" s="381"/>
      <c r="D1" s="381"/>
      <c r="E1" s="381"/>
      <c r="F1" s="382"/>
    </row>
    <row r="2" spans="1:8" x14ac:dyDescent="0.2">
      <c r="A2" s="383" t="s">
        <v>594</v>
      </c>
      <c r="B2" s="384"/>
      <c r="C2" s="384"/>
      <c r="D2" s="384"/>
      <c r="E2" s="384"/>
      <c r="F2" s="385"/>
    </row>
    <row r="3" spans="1:8" x14ac:dyDescent="0.2">
      <c r="A3" s="383" t="s">
        <v>805</v>
      </c>
      <c r="B3" s="384"/>
      <c r="C3" s="384"/>
      <c r="D3" s="384"/>
      <c r="E3" s="384"/>
      <c r="F3" s="385"/>
    </row>
    <row r="4" spans="1:8" ht="12.75" thickBot="1" x14ac:dyDescent="0.25">
      <c r="A4" s="386" t="s">
        <v>0</v>
      </c>
      <c r="B4" s="387"/>
      <c r="C4" s="387"/>
      <c r="D4" s="387"/>
      <c r="E4" s="387"/>
      <c r="F4" s="388"/>
    </row>
    <row r="5" spans="1:8" ht="12" customHeight="1" x14ac:dyDescent="0.2">
      <c r="A5" s="389" t="s">
        <v>1</v>
      </c>
      <c r="B5" s="392" t="s">
        <v>804</v>
      </c>
      <c r="C5" s="55" t="s">
        <v>2</v>
      </c>
      <c r="D5" s="395" t="s">
        <v>1</v>
      </c>
      <c r="E5" s="398" t="s">
        <v>803</v>
      </c>
      <c r="F5" s="57" t="s">
        <v>2</v>
      </c>
    </row>
    <row r="6" spans="1:8" x14ac:dyDescent="0.2">
      <c r="A6" s="390"/>
      <c r="B6" s="393"/>
      <c r="C6" s="55" t="s">
        <v>3</v>
      </c>
      <c r="D6" s="396"/>
      <c r="E6" s="399"/>
      <c r="F6" s="57" t="s">
        <v>3</v>
      </c>
    </row>
    <row r="7" spans="1:8" ht="12.75" thickBot="1" x14ac:dyDescent="0.25">
      <c r="A7" s="391"/>
      <c r="B7" s="394"/>
      <c r="C7" s="58">
        <v>2016</v>
      </c>
      <c r="D7" s="397"/>
      <c r="E7" s="400"/>
      <c r="F7" s="58">
        <v>2016</v>
      </c>
    </row>
    <row r="8" spans="1:8" ht="12.75" x14ac:dyDescent="0.2">
      <c r="A8" s="260" t="s">
        <v>4</v>
      </c>
      <c r="B8" s="261"/>
      <c r="C8" s="261"/>
      <c r="D8" s="262" t="s">
        <v>5</v>
      </c>
      <c r="E8" s="261"/>
      <c r="F8" s="261"/>
    </row>
    <row r="9" spans="1:8" ht="12.75" x14ac:dyDescent="0.2">
      <c r="A9" s="260" t="s">
        <v>6</v>
      </c>
      <c r="B9" s="263"/>
      <c r="C9" s="263"/>
      <c r="D9" s="262" t="s">
        <v>7</v>
      </c>
      <c r="E9" s="263"/>
      <c r="F9" s="263"/>
      <c r="G9" s="56"/>
    </row>
    <row r="10" spans="1:8" ht="12.75" x14ac:dyDescent="0.2">
      <c r="A10" s="264" t="s">
        <v>8</v>
      </c>
      <c r="B10" s="263">
        <f>B11+B12+B14+B16</f>
        <v>13763718.879999999</v>
      </c>
      <c r="C10" s="263">
        <f>C12+C14+C16</f>
        <v>28977239</v>
      </c>
      <c r="D10" s="265" t="s">
        <v>9</v>
      </c>
      <c r="E10" s="263">
        <f>E11+E12+E13+E14+E15+E16+E17+E18+E19</f>
        <v>16539037.810000001</v>
      </c>
      <c r="F10" s="263">
        <f>F11+F12+F13+F16+F17+F19</f>
        <v>24313661</v>
      </c>
    </row>
    <row r="11" spans="1:8" ht="12.75" x14ac:dyDescent="0.2">
      <c r="A11" s="266" t="s">
        <v>726</v>
      </c>
      <c r="B11" s="263">
        <v>23000</v>
      </c>
      <c r="C11" s="263">
        <v>0</v>
      </c>
      <c r="D11" s="267" t="s">
        <v>727</v>
      </c>
      <c r="E11" s="263">
        <v>307446.81</v>
      </c>
      <c r="F11" s="263">
        <v>42991</v>
      </c>
    </row>
    <row r="12" spans="1:8" ht="12.75" x14ac:dyDescent="0.2">
      <c r="A12" s="266" t="s">
        <v>728</v>
      </c>
      <c r="B12" s="263">
        <v>6363022</v>
      </c>
      <c r="C12" s="263">
        <v>16161520</v>
      </c>
      <c r="D12" s="267" t="s">
        <v>729</v>
      </c>
      <c r="E12" s="263">
        <v>3125158</v>
      </c>
      <c r="F12" s="263">
        <v>14323755</v>
      </c>
    </row>
    <row r="13" spans="1:8" ht="12.75" x14ac:dyDescent="0.2">
      <c r="A13" s="266" t="s">
        <v>730</v>
      </c>
      <c r="B13" s="263">
        <v>0</v>
      </c>
      <c r="C13" s="263">
        <v>0</v>
      </c>
      <c r="D13" s="267" t="s">
        <v>731</v>
      </c>
      <c r="E13" s="263">
        <v>5569355</v>
      </c>
      <c r="F13" s="263">
        <v>8246459</v>
      </c>
      <c r="H13" s="56"/>
    </row>
    <row r="14" spans="1:8" ht="12.75" x14ac:dyDescent="0.2">
      <c r="A14" s="266" t="s">
        <v>732</v>
      </c>
      <c r="B14" s="263">
        <v>7385719.8799999999</v>
      </c>
      <c r="C14" s="263">
        <v>12815720</v>
      </c>
      <c r="D14" s="267" t="s">
        <v>733</v>
      </c>
      <c r="E14" s="263">
        <v>0</v>
      </c>
      <c r="F14" s="263">
        <v>0</v>
      </c>
    </row>
    <row r="15" spans="1:8" ht="12.75" x14ac:dyDescent="0.2">
      <c r="A15" s="266" t="s">
        <v>734</v>
      </c>
      <c r="B15" s="263">
        <v>0</v>
      </c>
      <c r="C15" s="263">
        <v>0</v>
      </c>
      <c r="D15" s="267" t="s">
        <v>735</v>
      </c>
      <c r="E15" s="263">
        <v>0</v>
      </c>
      <c r="F15" s="263">
        <v>0</v>
      </c>
      <c r="H15" s="56"/>
    </row>
    <row r="16" spans="1:8" ht="25.5" x14ac:dyDescent="0.2">
      <c r="A16" s="266" t="s">
        <v>736</v>
      </c>
      <c r="B16" s="350">
        <v>-8023</v>
      </c>
      <c r="C16" s="316">
        <v>-1</v>
      </c>
      <c r="D16" s="267" t="s">
        <v>737</v>
      </c>
      <c r="E16" s="263">
        <v>0</v>
      </c>
      <c r="F16" s="263">
        <v>1065706</v>
      </c>
    </row>
    <row r="17" spans="1:7" ht="12.75" x14ac:dyDescent="0.2">
      <c r="A17" s="266" t="s">
        <v>738</v>
      </c>
      <c r="B17" s="263" t="s">
        <v>798</v>
      </c>
      <c r="C17" s="263">
        <v>0</v>
      </c>
      <c r="D17" s="267" t="s">
        <v>739</v>
      </c>
      <c r="E17" s="263">
        <v>1149682</v>
      </c>
      <c r="F17" s="263">
        <v>0</v>
      </c>
    </row>
    <row r="18" spans="1:7" ht="25.5" x14ac:dyDescent="0.2">
      <c r="A18" s="264" t="s">
        <v>10</v>
      </c>
      <c r="B18" s="263">
        <f>B19+B21</f>
        <v>827117</v>
      </c>
      <c r="C18" s="263">
        <f>C20+C21</f>
        <v>32700</v>
      </c>
      <c r="D18" s="267" t="s">
        <v>740</v>
      </c>
      <c r="E18" s="263">
        <v>0</v>
      </c>
      <c r="F18" s="263">
        <v>0</v>
      </c>
    </row>
    <row r="19" spans="1:7" ht="12.75" x14ac:dyDescent="0.2">
      <c r="A19" s="266" t="s">
        <v>741</v>
      </c>
      <c r="B19" s="263">
        <v>0</v>
      </c>
      <c r="C19" s="263">
        <v>0</v>
      </c>
      <c r="D19" s="267" t="s">
        <v>742</v>
      </c>
      <c r="E19" s="263">
        <f>6345319+42077</f>
        <v>6387396</v>
      </c>
      <c r="F19" s="263">
        <v>634750</v>
      </c>
    </row>
    <row r="20" spans="1:7" ht="12.75" x14ac:dyDescent="0.2">
      <c r="A20" s="266" t="s">
        <v>743</v>
      </c>
      <c r="B20" s="263">
        <v>0</v>
      </c>
      <c r="C20" s="263">
        <v>0</v>
      </c>
      <c r="D20" s="265" t="s">
        <v>11</v>
      </c>
      <c r="E20" s="263">
        <v>0</v>
      </c>
      <c r="F20" s="263">
        <v>0</v>
      </c>
    </row>
    <row r="21" spans="1:7" ht="12.75" x14ac:dyDescent="0.2">
      <c r="A21" s="266" t="s">
        <v>744</v>
      </c>
      <c r="B21" s="263">
        <v>827117</v>
      </c>
      <c r="C21" s="263">
        <v>32700</v>
      </c>
      <c r="D21" s="267" t="s">
        <v>745</v>
      </c>
      <c r="E21" s="263">
        <v>0</v>
      </c>
      <c r="F21" s="263">
        <v>0</v>
      </c>
    </row>
    <row r="22" spans="1:7" ht="12.75" x14ac:dyDescent="0.2">
      <c r="A22" s="266" t="s">
        <v>746</v>
      </c>
      <c r="B22" s="263">
        <v>0</v>
      </c>
      <c r="C22" s="263">
        <v>0</v>
      </c>
      <c r="D22" s="268" t="s">
        <v>747</v>
      </c>
      <c r="E22" s="263">
        <v>0</v>
      </c>
      <c r="F22" s="263">
        <v>0</v>
      </c>
    </row>
    <row r="23" spans="1:7" ht="12.75" x14ac:dyDescent="0.2">
      <c r="A23" s="266" t="s">
        <v>748</v>
      </c>
      <c r="B23" s="263">
        <v>0</v>
      </c>
      <c r="C23" s="263">
        <v>0</v>
      </c>
      <c r="D23" s="267" t="s">
        <v>749</v>
      </c>
      <c r="E23" s="263">
        <v>0</v>
      </c>
      <c r="F23" s="263">
        <v>0</v>
      </c>
      <c r="G23" s="51"/>
    </row>
    <row r="24" spans="1:7" ht="12.75" x14ac:dyDescent="0.2">
      <c r="A24" s="266" t="s">
        <v>750</v>
      </c>
      <c r="B24" s="263">
        <v>0</v>
      </c>
      <c r="C24" s="263">
        <v>0</v>
      </c>
      <c r="D24" s="265" t="s">
        <v>12</v>
      </c>
      <c r="E24" s="263">
        <v>0</v>
      </c>
      <c r="F24" s="263">
        <v>0</v>
      </c>
    </row>
    <row r="25" spans="1:7" ht="12.75" x14ac:dyDescent="0.2">
      <c r="A25" s="266" t="s">
        <v>751</v>
      </c>
      <c r="B25" s="263">
        <v>0</v>
      </c>
      <c r="C25" s="263">
        <v>0</v>
      </c>
      <c r="D25" s="267" t="s">
        <v>752</v>
      </c>
      <c r="E25" s="263">
        <v>0</v>
      </c>
      <c r="F25" s="263">
        <v>0</v>
      </c>
    </row>
    <row r="26" spans="1:7" ht="12.75" x14ac:dyDescent="0.2">
      <c r="A26" s="264" t="s">
        <v>13</v>
      </c>
      <c r="B26" s="263">
        <f>+B27+B28+B29+B30+B31</f>
        <v>145</v>
      </c>
      <c r="C26" s="263">
        <f>C27</f>
        <v>2088</v>
      </c>
      <c r="D26" s="267" t="s">
        <v>753</v>
      </c>
      <c r="E26" s="263">
        <v>0</v>
      </c>
      <c r="F26" s="263">
        <v>0</v>
      </c>
    </row>
    <row r="27" spans="1:7" ht="25.5" x14ac:dyDescent="0.2">
      <c r="A27" s="266" t="s">
        <v>754</v>
      </c>
      <c r="B27" s="263">
        <v>145</v>
      </c>
      <c r="C27" s="263">
        <v>2088</v>
      </c>
      <c r="D27" s="265" t="s">
        <v>14</v>
      </c>
      <c r="E27" s="263">
        <v>0</v>
      </c>
      <c r="F27" s="263">
        <v>0</v>
      </c>
    </row>
    <row r="28" spans="1:7" ht="25.5" x14ac:dyDescent="0.2">
      <c r="A28" s="266" t="s">
        <v>755</v>
      </c>
      <c r="B28" s="263">
        <v>0</v>
      </c>
      <c r="C28" s="263">
        <v>0</v>
      </c>
      <c r="D28" s="265" t="s">
        <v>15</v>
      </c>
      <c r="E28" s="263">
        <v>0</v>
      </c>
      <c r="F28" s="263">
        <v>0</v>
      </c>
    </row>
    <row r="29" spans="1:7" ht="25.5" x14ac:dyDescent="0.2">
      <c r="A29" s="266" t="s">
        <v>756</v>
      </c>
      <c r="B29" s="263">
        <v>0</v>
      </c>
      <c r="C29" s="263">
        <v>0</v>
      </c>
      <c r="D29" s="267" t="s">
        <v>757</v>
      </c>
      <c r="E29" s="263">
        <v>0</v>
      </c>
      <c r="F29" s="263">
        <v>0</v>
      </c>
    </row>
    <row r="30" spans="1:7" ht="12.75" x14ac:dyDescent="0.2">
      <c r="A30" s="266" t="s">
        <v>758</v>
      </c>
      <c r="B30" s="263">
        <v>0</v>
      </c>
      <c r="C30" s="263">
        <v>0</v>
      </c>
      <c r="D30" s="267" t="s">
        <v>759</v>
      </c>
      <c r="E30" s="263">
        <v>0</v>
      </c>
      <c r="F30" s="263">
        <v>0</v>
      </c>
    </row>
    <row r="31" spans="1:7" ht="12.75" x14ac:dyDescent="0.2">
      <c r="A31" s="266" t="s">
        <v>760</v>
      </c>
      <c r="B31" s="263">
        <v>0</v>
      </c>
      <c r="C31" s="263">
        <v>0</v>
      </c>
      <c r="D31" s="267" t="s">
        <v>761</v>
      </c>
      <c r="E31" s="263">
        <v>0</v>
      </c>
      <c r="F31" s="263">
        <v>0</v>
      </c>
    </row>
    <row r="32" spans="1:7" ht="25.5" x14ac:dyDescent="0.2">
      <c r="A32" s="264" t="s">
        <v>16</v>
      </c>
      <c r="B32" s="263">
        <v>0</v>
      </c>
      <c r="C32" s="263">
        <v>0</v>
      </c>
      <c r="D32" s="265" t="s">
        <v>17</v>
      </c>
      <c r="E32" s="263">
        <v>0</v>
      </c>
      <c r="F32" s="263">
        <v>0</v>
      </c>
    </row>
    <row r="33" spans="1:6" ht="12.75" x14ac:dyDescent="0.2">
      <c r="A33" s="266" t="s">
        <v>762</v>
      </c>
      <c r="B33" s="263">
        <v>0</v>
      </c>
      <c r="C33" s="263">
        <v>0</v>
      </c>
      <c r="D33" s="267" t="s">
        <v>763</v>
      </c>
      <c r="E33" s="263">
        <v>0</v>
      </c>
      <c r="F33" s="263">
        <v>0</v>
      </c>
    </row>
    <row r="34" spans="1:6" ht="12.75" x14ac:dyDescent="0.2">
      <c r="A34" s="266" t="s">
        <v>764</v>
      </c>
      <c r="B34" s="263">
        <v>0</v>
      </c>
      <c r="C34" s="263">
        <v>0</v>
      </c>
      <c r="D34" s="267" t="s">
        <v>765</v>
      </c>
      <c r="E34" s="263">
        <v>0</v>
      </c>
      <c r="F34" s="263">
        <v>0</v>
      </c>
    </row>
    <row r="35" spans="1:6" ht="12.75" x14ac:dyDescent="0.2">
      <c r="A35" s="266" t="s">
        <v>766</v>
      </c>
      <c r="B35" s="263">
        <v>0</v>
      </c>
      <c r="C35" s="263">
        <v>0</v>
      </c>
      <c r="D35" s="267" t="s">
        <v>767</v>
      </c>
      <c r="E35" s="263">
        <v>0</v>
      </c>
      <c r="F35" s="263">
        <v>0</v>
      </c>
    </row>
    <row r="36" spans="1:6" ht="25.5" x14ac:dyDescent="0.2">
      <c r="A36" s="266" t="s">
        <v>768</v>
      </c>
      <c r="B36" s="263">
        <v>0</v>
      </c>
      <c r="C36" s="263">
        <v>0</v>
      </c>
      <c r="D36" s="267" t="s">
        <v>769</v>
      </c>
      <c r="E36" s="263">
        <v>0</v>
      </c>
      <c r="F36" s="263">
        <v>0</v>
      </c>
    </row>
    <row r="37" spans="1:6" ht="12.75" x14ac:dyDescent="0.2">
      <c r="A37" s="266" t="s">
        <v>770</v>
      </c>
      <c r="B37" s="263">
        <v>0</v>
      </c>
      <c r="C37" s="263">
        <v>0</v>
      </c>
      <c r="D37" s="267" t="s">
        <v>771</v>
      </c>
      <c r="E37" s="263">
        <v>0</v>
      </c>
      <c r="F37" s="263">
        <v>0</v>
      </c>
    </row>
    <row r="38" spans="1:6" ht="12.75" x14ac:dyDescent="0.2">
      <c r="A38" s="264" t="s">
        <v>18</v>
      </c>
      <c r="B38" s="263">
        <v>0</v>
      </c>
      <c r="C38" s="263">
        <v>0</v>
      </c>
      <c r="D38" s="267" t="s">
        <v>772</v>
      </c>
      <c r="E38" s="263">
        <v>0</v>
      </c>
      <c r="F38" s="263">
        <v>0</v>
      </c>
    </row>
    <row r="39" spans="1:6" ht="12.75" x14ac:dyDescent="0.2">
      <c r="A39" s="264" t="s">
        <v>19</v>
      </c>
      <c r="B39" s="263">
        <v>0</v>
      </c>
      <c r="C39" s="263">
        <v>0</v>
      </c>
      <c r="D39" s="265" t="s">
        <v>20</v>
      </c>
      <c r="E39" s="263">
        <v>1071271.6399999999</v>
      </c>
      <c r="F39" s="263">
        <v>1071271.6399999999</v>
      </c>
    </row>
    <row r="40" spans="1:6" ht="25.5" x14ac:dyDescent="0.2">
      <c r="A40" s="266" t="s">
        <v>773</v>
      </c>
      <c r="B40" s="263">
        <v>0</v>
      </c>
      <c r="C40" s="263">
        <v>0</v>
      </c>
      <c r="D40" s="267" t="s">
        <v>774</v>
      </c>
      <c r="E40" s="263">
        <v>0</v>
      </c>
      <c r="F40" s="263">
        <v>0</v>
      </c>
    </row>
    <row r="41" spans="1:6" ht="12.75" x14ac:dyDescent="0.2">
      <c r="A41" s="266" t="s">
        <v>775</v>
      </c>
      <c r="B41" s="263">
        <v>0</v>
      </c>
      <c r="C41" s="263">
        <v>0</v>
      </c>
      <c r="D41" s="267" t="s">
        <v>776</v>
      </c>
      <c r="E41" s="263">
        <v>0</v>
      </c>
      <c r="F41" s="263">
        <v>0</v>
      </c>
    </row>
    <row r="42" spans="1:6" ht="12.75" x14ac:dyDescent="0.2">
      <c r="A42" s="264" t="s">
        <v>21</v>
      </c>
      <c r="B42" s="263">
        <v>0</v>
      </c>
      <c r="C42" s="263">
        <v>0</v>
      </c>
      <c r="D42" s="267" t="s">
        <v>777</v>
      </c>
      <c r="E42" s="263">
        <v>1071271.6399999999</v>
      </c>
      <c r="F42" s="263">
        <v>1071271.6399999999</v>
      </c>
    </row>
    <row r="43" spans="1:6" ht="12.75" x14ac:dyDescent="0.2">
      <c r="A43" s="266" t="s">
        <v>778</v>
      </c>
      <c r="B43" s="263">
        <v>0</v>
      </c>
      <c r="C43" s="263">
        <v>0</v>
      </c>
      <c r="D43" s="265" t="s">
        <v>22</v>
      </c>
      <c r="E43" s="263">
        <v>0</v>
      </c>
      <c r="F43" s="263">
        <v>0</v>
      </c>
    </row>
    <row r="44" spans="1:6" ht="12.75" x14ac:dyDescent="0.2">
      <c r="A44" s="266" t="s">
        <v>779</v>
      </c>
      <c r="B44" s="263">
        <v>0</v>
      </c>
      <c r="C44" s="263">
        <v>0</v>
      </c>
      <c r="D44" s="267" t="s">
        <v>780</v>
      </c>
      <c r="E44" s="263">
        <v>0</v>
      </c>
      <c r="F44" s="263">
        <v>0</v>
      </c>
    </row>
    <row r="45" spans="1:6" ht="25.5" x14ac:dyDescent="0.2">
      <c r="A45" s="266" t="s">
        <v>781</v>
      </c>
      <c r="B45" s="263">
        <v>0</v>
      </c>
      <c r="C45" s="263">
        <v>0</v>
      </c>
      <c r="D45" s="267" t="s">
        <v>782</v>
      </c>
      <c r="E45" s="263">
        <v>0</v>
      </c>
      <c r="F45" s="263">
        <v>0</v>
      </c>
    </row>
    <row r="46" spans="1:6" ht="12.75" x14ac:dyDescent="0.2">
      <c r="A46" s="266" t="s">
        <v>783</v>
      </c>
      <c r="B46" s="263">
        <v>0</v>
      </c>
      <c r="C46" s="263">
        <v>0</v>
      </c>
      <c r="D46" s="267" t="s">
        <v>784</v>
      </c>
      <c r="E46" s="263">
        <v>0</v>
      </c>
      <c r="F46" s="263">
        <v>0</v>
      </c>
    </row>
    <row r="47" spans="1:6" ht="12.75" x14ac:dyDescent="0.2">
      <c r="A47" s="264"/>
      <c r="B47" s="263"/>
      <c r="C47" s="263"/>
      <c r="D47" s="265"/>
      <c r="E47" s="263"/>
      <c r="F47" s="263"/>
    </row>
    <row r="48" spans="1:6" ht="12.75" x14ac:dyDescent="0.2">
      <c r="A48" s="260" t="s">
        <v>23</v>
      </c>
      <c r="B48" s="263">
        <f>B10+B18+B26+B32</f>
        <v>14590980.879999999</v>
      </c>
      <c r="C48" s="263">
        <f>C10+C18+C26</f>
        <v>29012027</v>
      </c>
      <c r="D48" s="262" t="s">
        <v>24</v>
      </c>
      <c r="E48" s="263">
        <f>E10+E39</f>
        <v>17610309.449999999</v>
      </c>
      <c r="F48" s="263">
        <f>F39+F10</f>
        <v>25384932.640000001</v>
      </c>
    </row>
    <row r="49" spans="1:9" ht="12.75" x14ac:dyDescent="0.2">
      <c r="A49" s="260"/>
      <c r="B49" s="263"/>
      <c r="C49" s="263"/>
      <c r="D49" s="262"/>
      <c r="E49" s="263"/>
      <c r="F49" s="263"/>
      <c r="I49" s="259"/>
    </row>
    <row r="50" spans="1:9" ht="12.75" x14ac:dyDescent="0.2">
      <c r="A50" s="260" t="s">
        <v>25</v>
      </c>
      <c r="B50" s="263"/>
      <c r="C50" s="263"/>
      <c r="D50" s="262" t="s">
        <v>26</v>
      </c>
      <c r="E50" s="263"/>
      <c r="F50" s="263"/>
    </row>
    <row r="51" spans="1:9" ht="12.75" x14ac:dyDescent="0.2">
      <c r="A51" s="264" t="s">
        <v>27</v>
      </c>
      <c r="B51" s="263">
        <v>5566</v>
      </c>
      <c r="C51" s="263">
        <v>449536</v>
      </c>
      <c r="D51" s="265" t="s">
        <v>28</v>
      </c>
      <c r="E51" s="263">
        <v>0</v>
      </c>
      <c r="F51" s="263">
        <v>0</v>
      </c>
    </row>
    <row r="52" spans="1:9" ht="12.75" x14ac:dyDescent="0.2">
      <c r="A52" s="264" t="s">
        <v>29</v>
      </c>
      <c r="B52" s="263">
        <v>0</v>
      </c>
      <c r="C52" s="263">
        <v>0</v>
      </c>
      <c r="D52" s="265" t="s">
        <v>30</v>
      </c>
      <c r="E52" s="263">
        <v>0</v>
      </c>
      <c r="F52" s="263">
        <v>0</v>
      </c>
    </row>
    <row r="53" spans="1:9" ht="12.75" x14ac:dyDescent="0.2">
      <c r="A53" s="264" t="s">
        <v>31</v>
      </c>
      <c r="B53" s="263">
        <v>68220573</v>
      </c>
      <c r="C53" s="263">
        <v>68220573</v>
      </c>
      <c r="D53" s="265" t="s">
        <v>32</v>
      </c>
      <c r="E53" s="263">
        <v>0</v>
      </c>
      <c r="F53" s="263">
        <v>0</v>
      </c>
    </row>
    <row r="54" spans="1:9" ht="12.75" x14ac:dyDescent="0.2">
      <c r="A54" s="264" t="s">
        <v>33</v>
      </c>
      <c r="B54" s="263">
        <v>92267858</v>
      </c>
      <c r="C54" s="263">
        <v>115831897</v>
      </c>
      <c r="D54" s="265" t="s">
        <v>34</v>
      </c>
      <c r="E54" s="263">
        <v>0</v>
      </c>
      <c r="F54" s="263">
        <v>0</v>
      </c>
    </row>
    <row r="55" spans="1:9" ht="12.75" x14ac:dyDescent="0.2">
      <c r="A55" s="264" t="s">
        <v>35</v>
      </c>
      <c r="B55" s="263">
        <v>2924988</v>
      </c>
      <c r="C55" s="263">
        <v>2571243</v>
      </c>
      <c r="D55" s="265" t="s">
        <v>36</v>
      </c>
      <c r="E55" s="263">
        <v>0</v>
      </c>
      <c r="F55" s="263">
        <v>0</v>
      </c>
    </row>
    <row r="56" spans="1:9" ht="12.75" x14ac:dyDescent="0.2">
      <c r="A56" s="264" t="s">
        <v>37</v>
      </c>
      <c r="B56" s="316">
        <v>-22873972</v>
      </c>
      <c r="C56" s="316">
        <v>-22873972</v>
      </c>
      <c r="D56" s="265" t="s">
        <v>38</v>
      </c>
      <c r="E56" s="263">
        <v>2887814</v>
      </c>
      <c r="F56" s="263">
        <v>4003760</v>
      </c>
    </row>
    <row r="57" spans="1:9" ht="12.75" x14ac:dyDescent="0.2">
      <c r="A57" s="264" t="s">
        <v>39</v>
      </c>
      <c r="B57" s="263">
        <v>0</v>
      </c>
      <c r="C57" s="263">
        <v>0</v>
      </c>
      <c r="D57" s="262"/>
      <c r="E57" s="263"/>
      <c r="F57" s="263"/>
    </row>
    <row r="58" spans="1:9" ht="12.75" x14ac:dyDescent="0.2">
      <c r="A58" s="264" t="s">
        <v>40</v>
      </c>
      <c r="B58" s="263">
        <v>0</v>
      </c>
      <c r="C58" s="263">
        <v>0</v>
      </c>
      <c r="D58" s="262" t="s">
        <v>41</v>
      </c>
      <c r="E58" s="263">
        <f>E56</f>
        <v>2887814</v>
      </c>
      <c r="F58" s="263">
        <f>F56</f>
        <v>4003760</v>
      </c>
    </row>
    <row r="59" spans="1:9" ht="12.75" x14ac:dyDescent="0.2">
      <c r="A59" s="264" t="s">
        <v>42</v>
      </c>
      <c r="B59" s="263">
        <v>0</v>
      </c>
      <c r="C59" s="263">
        <v>0</v>
      </c>
      <c r="D59" s="269"/>
      <c r="E59" s="263"/>
      <c r="F59" s="263"/>
    </row>
    <row r="60" spans="1:9" ht="12.75" x14ac:dyDescent="0.2">
      <c r="A60" s="264"/>
      <c r="B60" s="263"/>
      <c r="C60" s="263"/>
      <c r="D60" s="262" t="s">
        <v>43</v>
      </c>
      <c r="E60" s="263">
        <f>E48+E58+1</f>
        <v>20498124.449999999</v>
      </c>
      <c r="F60" s="263">
        <f>F48+F58</f>
        <v>29388692.640000001</v>
      </c>
    </row>
    <row r="61" spans="1:9" ht="25.5" x14ac:dyDescent="0.2">
      <c r="A61" s="260" t="s">
        <v>44</v>
      </c>
      <c r="B61" s="263">
        <f>B51+B52+B53+B55+B56+B54</f>
        <v>140545013</v>
      </c>
      <c r="C61" s="263">
        <f>C51+C53+C55+C56+C54-1</f>
        <v>164199276</v>
      </c>
      <c r="D61" s="265"/>
      <c r="E61" s="263"/>
      <c r="F61" s="263"/>
    </row>
    <row r="62" spans="1:9" ht="12.75" x14ac:dyDescent="0.2">
      <c r="A62" s="264"/>
      <c r="B62" s="263"/>
      <c r="C62" s="263"/>
      <c r="D62" s="262" t="s">
        <v>45</v>
      </c>
      <c r="E62" s="263"/>
      <c r="F62" s="263"/>
    </row>
    <row r="63" spans="1:9" ht="12.75" x14ac:dyDescent="0.2">
      <c r="A63" s="260" t="s">
        <v>46</v>
      </c>
      <c r="B63" s="263">
        <f>B48+B61</f>
        <v>155135993.88</v>
      </c>
      <c r="C63" s="263">
        <f>C48+C61</f>
        <v>193211303</v>
      </c>
      <c r="D63" s="262"/>
      <c r="E63" s="263"/>
      <c r="F63" s="263"/>
    </row>
    <row r="64" spans="1:9" ht="12.75" x14ac:dyDescent="0.2">
      <c r="A64" s="264"/>
      <c r="B64" s="263"/>
      <c r="C64" s="263"/>
      <c r="D64" s="262" t="s">
        <v>47</v>
      </c>
      <c r="E64" s="263">
        <v>140024622.61000001</v>
      </c>
      <c r="F64" s="263">
        <v>140024622.61000001</v>
      </c>
    </row>
    <row r="65" spans="1:6" ht="12.75" x14ac:dyDescent="0.2">
      <c r="A65" s="264"/>
      <c r="B65" s="263"/>
      <c r="C65" s="263"/>
      <c r="D65" s="265" t="s">
        <v>48</v>
      </c>
      <c r="E65" s="263">
        <v>0</v>
      </c>
      <c r="F65" s="263">
        <v>0</v>
      </c>
    </row>
    <row r="66" spans="1:6" ht="12.75" x14ac:dyDescent="0.2">
      <c r="A66" s="264"/>
      <c r="B66" s="263"/>
      <c r="C66" s="263"/>
      <c r="D66" s="265" t="s">
        <v>49</v>
      </c>
      <c r="E66" s="263">
        <v>140024622.61000001</v>
      </c>
      <c r="F66" s="263">
        <v>140024622.61000001</v>
      </c>
    </row>
    <row r="67" spans="1:6" ht="12.75" x14ac:dyDescent="0.2">
      <c r="A67" s="264"/>
      <c r="B67" s="263"/>
      <c r="C67" s="263"/>
      <c r="D67" s="265" t="s">
        <v>50</v>
      </c>
      <c r="E67" s="263">
        <v>0</v>
      </c>
      <c r="F67" s="263">
        <v>0</v>
      </c>
    </row>
    <row r="68" spans="1:6" ht="12.75" x14ac:dyDescent="0.2">
      <c r="A68" s="264"/>
      <c r="B68" s="263"/>
      <c r="C68" s="263"/>
      <c r="D68" s="265"/>
      <c r="E68" s="263"/>
      <c r="F68" s="263"/>
    </row>
    <row r="69" spans="1:6" ht="12.75" x14ac:dyDescent="0.2">
      <c r="A69" s="264"/>
      <c r="B69" s="263"/>
      <c r="C69" s="263"/>
      <c r="D69" s="262" t="s">
        <v>51</v>
      </c>
      <c r="E69" s="316">
        <f>E70+E71+E74</f>
        <v>-5386749.8599999994</v>
      </c>
      <c r="F69" s="316">
        <f>F70+F71+F74</f>
        <v>23797988.140000001</v>
      </c>
    </row>
    <row r="70" spans="1:6" ht="12.75" x14ac:dyDescent="0.2">
      <c r="A70" s="264"/>
      <c r="B70" s="263"/>
      <c r="C70" s="263"/>
      <c r="D70" s="265" t="s">
        <v>52</v>
      </c>
      <c r="E70" s="316">
        <v>-2394580</v>
      </c>
      <c r="F70" s="316">
        <v>11470834</v>
      </c>
    </row>
    <row r="71" spans="1:6" ht="12.75" x14ac:dyDescent="0.2">
      <c r="A71" s="264"/>
      <c r="B71" s="263"/>
      <c r="C71" s="263"/>
      <c r="D71" s="265" t="s">
        <v>53</v>
      </c>
      <c r="E71" s="316">
        <v>19881802</v>
      </c>
      <c r="F71" s="316">
        <v>35201126</v>
      </c>
    </row>
    <row r="72" spans="1:6" ht="12.75" x14ac:dyDescent="0.2">
      <c r="A72" s="264"/>
      <c r="B72" s="263"/>
      <c r="C72" s="263"/>
      <c r="D72" s="265" t="s">
        <v>54</v>
      </c>
      <c r="E72" s="316">
        <v>0</v>
      </c>
      <c r="F72" s="316">
        <v>0</v>
      </c>
    </row>
    <row r="73" spans="1:6" ht="12.75" x14ac:dyDescent="0.2">
      <c r="A73" s="264"/>
      <c r="B73" s="263"/>
      <c r="C73" s="263"/>
      <c r="D73" s="265" t="s">
        <v>55</v>
      </c>
      <c r="E73" s="316">
        <v>0</v>
      </c>
      <c r="F73" s="316">
        <v>0</v>
      </c>
    </row>
    <row r="74" spans="1:6" ht="12.75" x14ac:dyDescent="0.2">
      <c r="A74" s="264"/>
      <c r="B74" s="263"/>
      <c r="C74" s="263"/>
      <c r="D74" s="265" t="s">
        <v>56</v>
      </c>
      <c r="E74" s="316">
        <v>-22873971.859999999</v>
      </c>
      <c r="F74" s="316">
        <v>-22873971.859999999</v>
      </c>
    </row>
    <row r="75" spans="1:6" ht="12.75" x14ac:dyDescent="0.2">
      <c r="A75" s="264"/>
      <c r="B75" s="263"/>
      <c r="C75" s="263"/>
      <c r="D75" s="265"/>
      <c r="E75" s="263"/>
      <c r="F75" s="263"/>
    </row>
    <row r="76" spans="1:6" ht="25.5" x14ac:dyDescent="0.2">
      <c r="A76" s="264"/>
      <c r="B76" s="263"/>
      <c r="C76" s="263"/>
      <c r="D76" s="262" t="s">
        <v>57</v>
      </c>
      <c r="E76" s="263">
        <v>0</v>
      </c>
      <c r="F76" s="263">
        <v>0</v>
      </c>
    </row>
    <row r="77" spans="1:6" ht="12.75" x14ac:dyDescent="0.2">
      <c r="A77" s="264"/>
      <c r="B77" s="263"/>
      <c r="C77" s="263"/>
      <c r="D77" s="265" t="s">
        <v>58</v>
      </c>
      <c r="E77" s="263">
        <v>0</v>
      </c>
      <c r="F77" s="263">
        <v>0</v>
      </c>
    </row>
    <row r="78" spans="1:6" ht="12.75" x14ac:dyDescent="0.2">
      <c r="A78" s="264"/>
      <c r="B78" s="263"/>
      <c r="C78" s="263"/>
      <c r="D78" s="265" t="s">
        <v>59</v>
      </c>
      <c r="E78" s="263">
        <v>0</v>
      </c>
      <c r="F78" s="263">
        <v>0</v>
      </c>
    </row>
    <row r="79" spans="1:6" ht="12.75" x14ac:dyDescent="0.2">
      <c r="A79" s="264"/>
      <c r="B79" s="263"/>
      <c r="C79" s="263"/>
      <c r="D79" s="265"/>
      <c r="E79" s="263"/>
      <c r="F79" s="263"/>
    </row>
    <row r="80" spans="1:6" ht="12.75" x14ac:dyDescent="0.2">
      <c r="A80" s="264"/>
      <c r="B80" s="263"/>
      <c r="C80" s="263"/>
      <c r="D80" s="262" t="s">
        <v>60</v>
      </c>
      <c r="E80" s="263">
        <f>E64+E69</f>
        <v>134637872.75</v>
      </c>
      <c r="F80" s="263">
        <f>F64+F69+F76-1</f>
        <v>163822609.75</v>
      </c>
    </row>
    <row r="81" spans="1:9" ht="12.75" x14ac:dyDescent="0.2">
      <c r="A81" s="264"/>
      <c r="B81" s="263"/>
      <c r="C81" s="263"/>
      <c r="D81" s="265"/>
      <c r="E81" s="263"/>
      <c r="F81" s="263"/>
    </row>
    <row r="82" spans="1:9" ht="12.75" x14ac:dyDescent="0.2">
      <c r="A82" s="264"/>
      <c r="B82" s="263"/>
      <c r="C82" s="263"/>
      <c r="D82" s="262" t="s">
        <v>61</v>
      </c>
      <c r="E82" s="263">
        <f>E80+E60-1</f>
        <v>155135996.19999999</v>
      </c>
      <c r="F82" s="263">
        <f>F60+F80+1</f>
        <v>193211303.38999999</v>
      </c>
      <c r="I82" s="259"/>
    </row>
    <row r="83" spans="1:9" ht="13.5" thickBot="1" x14ac:dyDescent="0.25">
      <c r="A83" s="270"/>
      <c r="B83" s="271"/>
      <c r="C83" s="271"/>
      <c r="D83" s="272"/>
      <c r="E83" s="273"/>
      <c r="F83" s="273"/>
    </row>
    <row r="84" spans="1:9" hidden="1" x14ac:dyDescent="0.2">
      <c r="A84" s="2"/>
      <c r="B84" s="230"/>
      <c r="C84" s="230"/>
      <c r="D84" s="3"/>
      <c r="E84" s="230"/>
      <c r="F84" s="230"/>
    </row>
    <row r="85" spans="1:9" hidden="1" x14ac:dyDescent="0.2">
      <c r="A85" s="2"/>
      <c r="B85" s="230"/>
      <c r="C85" s="230"/>
      <c r="D85" s="3"/>
      <c r="E85" s="230"/>
      <c r="F85" s="230"/>
    </row>
    <row r="86" spans="1:9" ht="12.75" hidden="1" thickBot="1" x14ac:dyDescent="0.25">
      <c r="A86" s="4"/>
      <c r="B86" s="231"/>
      <c r="C86" s="232"/>
      <c r="D86" s="5"/>
      <c r="E86" s="232"/>
      <c r="F86" s="232"/>
    </row>
    <row r="88" spans="1:9" x14ac:dyDescent="0.2">
      <c r="E88" s="234">
        <f>E82-B63</f>
        <v>2.3199999928474426</v>
      </c>
    </row>
    <row r="91" spans="1:9" x14ac:dyDescent="0.2">
      <c r="A91" s="378" t="s">
        <v>596</v>
      </c>
      <c r="B91" s="378"/>
      <c r="C91" s="233"/>
      <c r="D91" s="379" t="s">
        <v>633</v>
      </c>
      <c r="E91" s="379"/>
    </row>
    <row r="92" spans="1:9" x14ac:dyDescent="0.2">
      <c r="A92" s="378" t="s">
        <v>597</v>
      </c>
      <c r="B92" s="378"/>
      <c r="C92" s="233"/>
      <c r="D92" s="379" t="s">
        <v>598</v>
      </c>
      <c r="E92" s="379"/>
    </row>
  </sheetData>
  <mergeCells count="12">
    <mergeCell ref="A91:B91"/>
    <mergeCell ref="A92:B92"/>
    <mergeCell ref="D91:E91"/>
    <mergeCell ref="D92:E92"/>
    <mergeCell ref="A1:F1"/>
    <mergeCell ref="A2:F2"/>
    <mergeCell ref="A3:F3"/>
    <mergeCell ref="A4:F4"/>
    <mergeCell ref="A5:A7"/>
    <mergeCell ref="B5:B7"/>
    <mergeCell ref="D5:D7"/>
    <mergeCell ref="E5:E7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22" zoomScaleNormal="100" workbookViewId="0">
      <selection activeCell="K21" sqref="K21"/>
    </sheetView>
  </sheetViews>
  <sheetFormatPr baseColWidth="10" defaultRowHeight="15" x14ac:dyDescent="0.25"/>
  <cols>
    <col min="1" max="1" width="52.140625" style="20" bestFit="1" customWidth="1"/>
    <col min="2" max="2" width="12" style="20" bestFit="1" customWidth="1"/>
    <col min="3" max="3" width="9.42578125" style="20" customWidth="1"/>
    <col min="4" max="4" width="9.85546875" style="20" customWidth="1"/>
    <col min="5" max="5" width="9.5703125" style="20" customWidth="1"/>
    <col min="6" max="6" width="9" style="20" customWidth="1"/>
    <col min="7" max="8" width="11.42578125" style="20"/>
  </cols>
  <sheetData>
    <row r="1" spans="1:8" x14ac:dyDescent="0.25">
      <c r="A1" s="536" t="s">
        <v>383</v>
      </c>
      <c r="B1" s="536"/>
      <c r="C1" s="536"/>
      <c r="D1" s="536"/>
      <c r="E1" s="536"/>
      <c r="F1" s="536"/>
      <c r="G1" s="536"/>
      <c r="H1" s="536"/>
    </row>
    <row r="2" spans="1:8" x14ac:dyDescent="0.25">
      <c r="A2" s="536" t="s">
        <v>384</v>
      </c>
      <c r="B2" s="536"/>
      <c r="C2" s="536"/>
      <c r="D2" s="536"/>
      <c r="E2" s="536"/>
      <c r="F2" s="536"/>
      <c r="G2" s="536"/>
      <c r="H2" s="536"/>
    </row>
    <row r="3" spans="1:8" x14ac:dyDescent="0.25">
      <c r="A3" s="537" t="s">
        <v>601</v>
      </c>
      <c r="B3" s="537"/>
      <c r="C3" s="537"/>
      <c r="D3" s="537"/>
      <c r="E3" s="537"/>
      <c r="F3" s="537"/>
      <c r="G3" s="537"/>
      <c r="H3" s="537"/>
    </row>
    <row r="4" spans="1:8" x14ac:dyDescent="0.25">
      <c r="A4" s="530" t="str">
        <f>'FORMATO 6d) EAEPED'!A3:G3</f>
        <v>UNIVERSIDAD TECNOLOGICA DE TLAXCALA</v>
      </c>
      <c r="B4" s="417"/>
      <c r="C4" s="417"/>
      <c r="D4" s="417"/>
      <c r="E4" s="417"/>
      <c r="F4" s="417"/>
      <c r="G4" s="417"/>
      <c r="H4" s="531"/>
    </row>
    <row r="5" spans="1:8" x14ac:dyDescent="0.25">
      <c r="A5" s="530" t="s">
        <v>385</v>
      </c>
      <c r="B5" s="417"/>
      <c r="C5" s="417"/>
      <c r="D5" s="417"/>
      <c r="E5" s="417"/>
      <c r="F5" s="417"/>
      <c r="G5" s="417"/>
      <c r="H5" s="531"/>
    </row>
    <row r="6" spans="1:8" x14ac:dyDescent="0.25">
      <c r="A6" s="455" t="s">
        <v>0</v>
      </c>
      <c r="B6" s="456"/>
      <c r="C6" s="456"/>
      <c r="D6" s="456"/>
      <c r="E6" s="456"/>
      <c r="F6" s="456"/>
      <c r="G6" s="456"/>
      <c r="H6" s="402"/>
    </row>
    <row r="7" spans="1:8" x14ac:dyDescent="0.25">
      <c r="A7" s="459" t="s">
        <v>386</v>
      </c>
      <c r="B7" s="460"/>
      <c r="C7" s="460"/>
      <c r="D7" s="460"/>
      <c r="E7" s="460"/>
      <c r="F7" s="460"/>
      <c r="G7" s="460"/>
      <c r="H7" s="461"/>
    </row>
    <row r="8" spans="1:8" x14ac:dyDescent="0.25">
      <c r="A8" s="407" t="s">
        <v>387</v>
      </c>
      <c r="B8" s="18" t="s">
        <v>388</v>
      </c>
      <c r="C8" s="407" t="s">
        <v>392</v>
      </c>
      <c r="D8" s="407" t="s">
        <v>393</v>
      </c>
      <c r="E8" s="407" t="s">
        <v>394</v>
      </c>
      <c r="F8" s="407" t="s">
        <v>395</v>
      </c>
      <c r="G8" s="455" t="s">
        <v>396</v>
      </c>
      <c r="H8" s="402"/>
    </row>
    <row r="9" spans="1:8" x14ac:dyDescent="0.25">
      <c r="A9" s="408"/>
      <c r="B9" s="27" t="s">
        <v>389</v>
      </c>
      <c r="C9" s="408"/>
      <c r="D9" s="408"/>
      <c r="E9" s="408"/>
      <c r="F9" s="408"/>
      <c r="G9" s="457"/>
      <c r="H9" s="404"/>
    </row>
    <row r="10" spans="1:8" x14ac:dyDescent="0.25">
      <c r="A10" s="408"/>
      <c r="B10" s="27" t="s">
        <v>390</v>
      </c>
      <c r="C10" s="408"/>
      <c r="D10" s="408"/>
      <c r="E10" s="408"/>
      <c r="F10" s="408"/>
      <c r="G10" s="457"/>
      <c r="H10" s="404"/>
    </row>
    <row r="11" spans="1:8" x14ac:dyDescent="0.25">
      <c r="A11" s="409"/>
      <c r="B11" s="19" t="s">
        <v>391</v>
      </c>
      <c r="C11" s="409"/>
      <c r="D11" s="409"/>
      <c r="E11" s="409"/>
      <c r="F11" s="409"/>
      <c r="G11" s="459"/>
      <c r="H11" s="461"/>
    </row>
    <row r="12" spans="1:8" x14ac:dyDescent="0.25">
      <c r="A12" s="7"/>
      <c r="B12" s="15"/>
      <c r="C12" s="15"/>
      <c r="D12" s="15"/>
      <c r="E12" s="15"/>
      <c r="F12" s="15"/>
      <c r="G12" s="545"/>
      <c r="H12" s="546"/>
    </row>
    <row r="13" spans="1:8" x14ac:dyDescent="0.25">
      <c r="A13" s="28" t="s">
        <v>602</v>
      </c>
      <c r="B13" s="543"/>
      <c r="C13" s="543"/>
      <c r="D13" s="543"/>
      <c r="E13" s="543"/>
      <c r="F13" s="543"/>
      <c r="G13" s="538"/>
      <c r="H13" s="539"/>
    </row>
    <row r="14" spans="1:8" x14ac:dyDescent="0.25">
      <c r="A14" s="29" t="s">
        <v>397</v>
      </c>
      <c r="B14" s="544"/>
      <c r="C14" s="544"/>
      <c r="D14" s="544"/>
      <c r="E14" s="544"/>
      <c r="F14" s="544"/>
      <c r="G14" s="538"/>
      <c r="H14" s="539"/>
    </row>
    <row r="15" spans="1:8" x14ac:dyDescent="0.25">
      <c r="A15" s="30" t="s">
        <v>603</v>
      </c>
      <c r="B15" s="11"/>
      <c r="C15" s="11"/>
      <c r="D15" s="11"/>
      <c r="E15" s="11"/>
      <c r="F15" s="11"/>
      <c r="G15" s="538"/>
      <c r="H15" s="539"/>
    </row>
    <row r="16" spans="1:8" x14ac:dyDescent="0.25">
      <c r="A16" s="30" t="s">
        <v>604</v>
      </c>
      <c r="B16" s="11"/>
      <c r="C16" s="11"/>
      <c r="D16" s="11"/>
      <c r="E16" s="11"/>
      <c r="F16" s="11"/>
      <c r="G16" s="538"/>
      <c r="H16" s="539"/>
    </row>
    <row r="17" spans="1:8" x14ac:dyDescent="0.25">
      <c r="A17" s="30" t="s">
        <v>605</v>
      </c>
      <c r="B17" s="11"/>
      <c r="C17" s="11"/>
      <c r="D17" s="11"/>
      <c r="E17" s="11"/>
      <c r="F17" s="11"/>
      <c r="G17" s="538"/>
      <c r="H17" s="539"/>
    </row>
    <row r="18" spans="1:8" x14ac:dyDescent="0.25">
      <c r="A18" s="30" t="s">
        <v>606</v>
      </c>
      <c r="B18" s="73"/>
      <c r="C18" s="11"/>
      <c r="D18" s="11"/>
      <c r="E18" s="11"/>
      <c r="F18" s="11"/>
      <c r="G18" s="538"/>
      <c r="H18" s="539"/>
    </row>
    <row r="19" spans="1:8" x14ac:dyDescent="0.25">
      <c r="A19" s="30" t="s">
        <v>607</v>
      </c>
      <c r="B19" s="73"/>
      <c r="C19" s="11"/>
      <c r="D19" s="11"/>
      <c r="E19" s="11"/>
      <c r="F19" s="11"/>
      <c r="G19" s="538"/>
      <c r="H19" s="539"/>
    </row>
    <row r="20" spans="1:8" x14ac:dyDescent="0.25">
      <c r="A20" s="30" t="s">
        <v>608</v>
      </c>
      <c r="B20" s="73"/>
      <c r="C20" s="11"/>
      <c r="D20" s="11"/>
      <c r="E20" s="11"/>
      <c r="F20" s="11"/>
      <c r="G20" s="538"/>
      <c r="H20" s="539"/>
    </row>
    <row r="21" spans="1:8" x14ac:dyDescent="0.25">
      <c r="A21" s="30" t="s">
        <v>609</v>
      </c>
      <c r="B21" s="73"/>
      <c r="C21" s="11"/>
      <c r="D21" s="11"/>
      <c r="E21" s="11"/>
      <c r="F21" s="11"/>
      <c r="G21" s="538"/>
      <c r="H21" s="539"/>
    </row>
    <row r="22" spans="1:8" x14ac:dyDescent="0.25">
      <c r="A22" s="30" t="s">
        <v>610</v>
      </c>
      <c r="B22" s="73"/>
      <c r="C22" s="11"/>
      <c r="D22" s="11"/>
      <c r="E22" s="11"/>
      <c r="F22" s="11"/>
      <c r="G22" s="538"/>
      <c r="H22" s="539"/>
    </row>
    <row r="23" spans="1:8" x14ac:dyDescent="0.25">
      <c r="A23" s="30" t="s">
        <v>611</v>
      </c>
      <c r="B23" s="11"/>
      <c r="C23" s="11"/>
      <c r="D23" s="11"/>
      <c r="E23" s="11"/>
      <c r="F23" s="11"/>
      <c r="G23" s="538"/>
      <c r="H23" s="539"/>
    </row>
    <row r="24" spans="1:8" x14ac:dyDescent="0.25">
      <c r="A24" s="30" t="s">
        <v>612</v>
      </c>
      <c r="B24" s="11"/>
      <c r="C24" s="11"/>
      <c r="D24" s="11"/>
      <c r="E24" s="11"/>
      <c r="F24" s="11"/>
      <c r="G24" s="538"/>
      <c r="H24" s="539"/>
    </row>
    <row r="25" spans="1:8" x14ac:dyDescent="0.25">
      <c r="A25" s="30" t="s">
        <v>613</v>
      </c>
      <c r="B25" s="11"/>
      <c r="C25" s="11"/>
      <c r="D25" s="11"/>
      <c r="E25" s="11"/>
      <c r="F25" s="11"/>
      <c r="G25" s="538"/>
      <c r="H25" s="539"/>
    </row>
    <row r="26" spans="1:8" x14ac:dyDescent="0.25">
      <c r="A26" s="30" t="s">
        <v>614</v>
      </c>
      <c r="B26" s="11"/>
      <c r="C26" s="11"/>
      <c r="D26" s="11"/>
      <c r="E26" s="11"/>
      <c r="F26" s="11"/>
      <c r="G26" s="538"/>
      <c r="H26" s="539"/>
    </row>
    <row r="27" spans="1:8" x14ac:dyDescent="0.25">
      <c r="A27" s="14"/>
      <c r="B27" s="11"/>
      <c r="C27" s="11"/>
      <c r="D27" s="11"/>
      <c r="E27" s="11"/>
      <c r="F27" s="11"/>
      <c r="G27" s="538"/>
      <c r="H27" s="539"/>
    </row>
    <row r="28" spans="1:8" x14ac:dyDescent="0.25">
      <c r="A28" s="28" t="s">
        <v>615</v>
      </c>
      <c r="B28" s="75"/>
      <c r="C28" s="75"/>
      <c r="D28" s="75"/>
      <c r="E28" s="75"/>
      <c r="F28" s="75"/>
      <c r="G28" s="538"/>
      <c r="H28" s="539"/>
    </row>
    <row r="29" spans="1:8" x14ac:dyDescent="0.25">
      <c r="A29" s="30" t="s">
        <v>616</v>
      </c>
      <c r="B29" s="11"/>
      <c r="C29" s="11"/>
      <c r="D29" s="11"/>
      <c r="E29" s="11"/>
      <c r="F29" s="11"/>
      <c r="G29" s="538"/>
      <c r="H29" s="539"/>
    </row>
    <row r="30" spans="1:8" x14ac:dyDescent="0.25">
      <c r="A30" s="30" t="s">
        <v>617</v>
      </c>
      <c r="B30" s="11"/>
      <c r="C30" s="11"/>
      <c r="D30" s="11"/>
      <c r="E30" s="11"/>
      <c r="F30" s="11"/>
      <c r="G30" s="538"/>
      <c r="H30" s="539"/>
    </row>
    <row r="31" spans="1:8" x14ac:dyDescent="0.25">
      <c r="A31" s="30" t="s">
        <v>618</v>
      </c>
      <c r="B31" s="11"/>
      <c r="C31" s="11"/>
      <c r="D31" s="11"/>
      <c r="E31" s="11"/>
      <c r="F31" s="11"/>
      <c r="G31" s="538"/>
      <c r="H31" s="539"/>
    </row>
    <row r="32" spans="1:8" x14ac:dyDescent="0.25">
      <c r="A32" s="30" t="s">
        <v>619</v>
      </c>
      <c r="B32" s="542"/>
      <c r="C32" s="535"/>
      <c r="D32" s="535"/>
      <c r="E32" s="535"/>
      <c r="F32" s="535"/>
      <c r="G32" s="538"/>
      <c r="H32" s="539"/>
    </row>
    <row r="33" spans="1:8" x14ac:dyDescent="0.25">
      <c r="A33" s="31" t="s">
        <v>398</v>
      </c>
      <c r="B33" s="542"/>
      <c r="C33" s="535"/>
      <c r="D33" s="535"/>
      <c r="E33" s="535"/>
      <c r="F33" s="535"/>
      <c r="G33" s="538"/>
      <c r="H33" s="539"/>
    </row>
    <row r="34" spans="1:8" x14ac:dyDescent="0.25">
      <c r="A34" s="30" t="s">
        <v>620</v>
      </c>
      <c r="B34" s="11"/>
      <c r="C34" s="11"/>
      <c r="D34" s="11"/>
      <c r="E34" s="11"/>
      <c r="F34" s="11"/>
      <c r="G34" s="538"/>
      <c r="H34" s="539"/>
    </row>
    <row r="35" spans="1:8" x14ac:dyDescent="0.25">
      <c r="A35" s="14"/>
      <c r="B35" s="11"/>
      <c r="C35" s="11"/>
      <c r="D35" s="11"/>
      <c r="E35" s="11"/>
      <c r="F35" s="11"/>
      <c r="G35" s="538"/>
      <c r="H35" s="539"/>
    </row>
    <row r="36" spans="1:8" x14ac:dyDescent="0.25">
      <c r="A36" s="28" t="s">
        <v>621</v>
      </c>
      <c r="B36" s="11"/>
      <c r="C36" s="11"/>
      <c r="D36" s="11"/>
      <c r="E36" s="11"/>
      <c r="F36" s="11"/>
      <c r="G36" s="538"/>
      <c r="H36" s="539"/>
    </row>
    <row r="37" spans="1:8" x14ac:dyDescent="0.25">
      <c r="A37" s="30" t="s">
        <v>622</v>
      </c>
      <c r="B37" s="11"/>
      <c r="C37" s="11"/>
      <c r="D37" s="11"/>
      <c r="E37" s="11"/>
      <c r="F37" s="11"/>
      <c r="G37" s="538"/>
      <c r="H37" s="539"/>
    </row>
    <row r="38" spans="1:8" x14ac:dyDescent="0.25">
      <c r="A38" s="14"/>
      <c r="B38" s="8"/>
      <c r="C38" s="8"/>
      <c r="D38" s="8"/>
      <c r="E38" s="8"/>
      <c r="F38" s="8"/>
      <c r="G38" s="540"/>
      <c r="H38" s="541"/>
    </row>
    <row r="39" spans="1:8" x14ac:dyDescent="0.25">
      <c r="A39" s="28" t="s">
        <v>623</v>
      </c>
      <c r="B39" s="74"/>
      <c r="C39" s="74"/>
      <c r="D39" s="74"/>
      <c r="E39" s="74"/>
      <c r="F39" s="74"/>
      <c r="G39" s="538"/>
      <c r="H39" s="539"/>
    </row>
    <row r="40" spans="1:8" x14ac:dyDescent="0.25">
      <c r="A40" s="14"/>
      <c r="B40" s="8"/>
      <c r="C40" s="8"/>
      <c r="D40" s="8"/>
      <c r="E40" s="8"/>
      <c r="F40" s="8"/>
      <c r="G40" s="540"/>
      <c r="H40" s="541"/>
    </row>
    <row r="41" spans="1:8" x14ac:dyDescent="0.25">
      <c r="A41" s="32" t="s">
        <v>235</v>
      </c>
      <c r="B41" s="11"/>
      <c r="C41" s="11"/>
      <c r="D41" s="11"/>
      <c r="E41" s="11"/>
      <c r="F41" s="11"/>
      <c r="G41" s="538"/>
      <c r="H41" s="539"/>
    </row>
    <row r="42" spans="1:8" x14ac:dyDescent="0.25">
      <c r="A42" s="33" t="s">
        <v>399</v>
      </c>
      <c r="B42" s="535"/>
      <c r="C42" s="535"/>
      <c r="D42" s="535"/>
      <c r="E42" s="535"/>
      <c r="F42" s="535"/>
      <c r="G42" s="538"/>
      <c r="H42" s="539"/>
    </row>
    <row r="43" spans="1:8" x14ac:dyDescent="0.25">
      <c r="A43" s="33" t="s">
        <v>400</v>
      </c>
      <c r="B43" s="535"/>
      <c r="C43" s="535"/>
      <c r="D43" s="535"/>
      <c r="E43" s="535"/>
      <c r="F43" s="535"/>
      <c r="G43" s="538"/>
      <c r="H43" s="539"/>
    </row>
    <row r="44" spans="1:8" x14ac:dyDescent="0.25">
      <c r="A44" s="33" t="s">
        <v>401</v>
      </c>
      <c r="B44" s="535"/>
      <c r="C44" s="535"/>
      <c r="D44" s="535"/>
      <c r="E44" s="535"/>
      <c r="F44" s="535"/>
      <c r="G44" s="538"/>
      <c r="H44" s="539"/>
    </row>
    <row r="45" spans="1:8" x14ac:dyDescent="0.25">
      <c r="A45" s="33" t="s">
        <v>402</v>
      </c>
      <c r="B45" s="535"/>
      <c r="C45" s="535"/>
      <c r="D45" s="535"/>
      <c r="E45" s="535"/>
      <c r="F45" s="535"/>
      <c r="G45" s="538"/>
      <c r="H45" s="539"/>
    </row>
    <row r="46" spans="1:8" x14ac:dyDescent="0.25">
      <c r="A46" s="32" t="s">
        <v>403</v>
      </c>
      <c r="B46" s="11"/>
      <c r="C46" s="11"/>
      <c r="D46" s="11"/>
      <c r="E46" s="11"/>
      <c r="F46" s="11"/>
      <c r="G46" s="535"/>
      <c r="H46" s="535"/>
    </row>
    <row r="47" spans="1:8" x14ac:dyDescent="0.25">
      <c r="A47" s="16"/>
      <c r="B47" s="12"/>
      <c r="C47" s="12"/>
      <c r="D47" s="12"/>
      <c r="E47" s="17"/>
      <c r="F47" s="34"/>
      <c r="G47" s="35"/>
      <c r="H47" s="36"/>
    </row>
    <row r="52" spans="1:6" x14ac:dyDescent="0.25">
      <c r="A52" s="22" t="s">
        <v>599</v>
      </c>
      <c r="B52" s="26"/>
      <c r="C52" s="26"/>
      <c r="D52" s="378" t="s">
        <v>633</v>
      </c>
      <c r="E52" s="378"/>
      <c r="F52" s="378"/>
    </row>
    <row r="53" spans="1:6" x14ac:dyDescent="0.25">
      <c r="A53" s="22" t="s">
        <v>597</v>
      </c>
      <c r="B53" s="22"/>
      <c r="C53" s="26"/>
      <c r="D53" s="378" t="s">
        <v>598</v>
      </c>
      <c r="E53" s="378"/>
      <c r="F53" s="378"/>
    </row>
  </sheetData>
  <mergeCells count="66">
    <mergeCell ref="D52:F52"/>
    <mergeCell ref="D53:F53"/>
    <mergeCell ref="A4:H4"/>
    <mergeCell ref="A5:H5"/>
    <mergeCell ref="A6:H6"/>
    <mergeCell ref="A7:H7"/>
    <mergeCell ref="A8:A11"/>
    <mergeCell ref="C8:C11"/>
    <mergeCell ref="D8:D11"/>
    <mergeCell ref="E8:E11"/>
    <mergeCell ref="F8:F11"/>
    <mergeCell ref="G8:H11"/>
    <mergeCell ref="G12:H12"/>
    <mergeCell ref="B13:B14"/>
    <mergeCell ref="C13:C14"/>
    <mergeCell ref="D13:D14"/>
    <mergeCell ref="E13:E14"/>
    <mergeCell ref="F13:F14"/>
    <mergeCell ref="G13:H14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B32:B33"/>
    <mergeCell ref="C32:C33"/>
    <mergeCell ref="D32:D33"/>
    <mergeCell ref="E32:E33"/>
    <mergeCell ref="F32:F33"/>
    <mergeCell ref="E42:E43"/>
    <mergeCell ref="F42:F43"/>
    <mergeCell ref="G42:H43"/>
    <mergeCell ref="G38:H38"/>
    <mergeCell ref="G27:H27"/>
    <mergeCell ref="G28:H28"/>
    <mergeCell ref="G29:H29"/>
    <mergeCell ref="G30:H30"/>
    <mergeCell ref="G31:H31"/>
    <mergeCell ref="G32:H33"/>
    <mergeCell ref="G34:H34"/>
    <mergeCell ref="G35:H35"/>
    <mergeCell ref="G36:H36"/>
    <mergeCell ref="G37:H37"/>
    <mergeCell ref="G46:H46"/>
    <mergeCell ref="A1:H1"/>
    <mergeCell ref="A2:H2"/>
    <mergeCell ref="A3:H3"/>
    <mergeCell ref="B44:B45"/>
    <mergeCell ref="C44:C45"/>
    <mergeCell ref="D44:D45"/>
    <mergeCell ref="E44:E45"/>
    <mergeCell ref="F44:F45"/>
    <mergeCell ref="G44:H45"/>
    <mergeCell ref="G39:H39"/>
    <mergeCell ref="G40:H40"/>
    <mergeCell ref="G41:H41"/>
    <mergeCell ref="B42:B43"/>
    <mergeCell ref="C42:C43"/>
    <mergeCell ref="D42:D43"/>
  </mergeCells>
  <pageMargins left="0.7" right="0.7" top="0.75" bottom="0.75" header="0.3" footer="0.3"/>
  <pageSetup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100" zoomScaleSheetLayoutView="90" workbookViewId="0">
      <selection activeCell="G20" sqref="G20:H20"/>
    </sheetView>
  </sheetViews>
  <sheetFormatPr baseColWidth="10" defaultRowHeight="14.25" x14ac:dyDescent="0.2"/>
  <cols>
    <col min="1" max="1" width="45.28515625" style="136" bestFit="1" customWidth="1"/>
    <col min="2" max="2" width="12.42578125" style="136" bestFit="1" customWidth="1"/>
    <col min="3" max="3" width="7.42578125" style="136" bestFit="1" customWidth="1"/>
    <col min="4" max="4" width="9.5703125" style="136" customWidth="1"/>
    <col min="5" max="5" width="9" style="136" customWidth="1"/>
    <col min="6" max="6" width="8.5703125" style="136" customWidth="1"/>
    <col min="7" max="8" width="11.42578125" style="136"/>
    <col min="9" max="16384" width="11.42578125" style="154"/>
  </cols>
  <sheetData>
    <row r="1" spans="1:8" x14ac:dyDescent="0.2">
      <c r="A1" s="537" t="s">
        <v>713</v>
      </c>
      <c r="B1" s="537"/>
      <c r="C1" s="537"/>
      <c r="D1" s="537"/>
      <c r="E1" s="537"/>
      <c r="F1" s="537"/>
      <c r="G1" s="537"/>
      <c r="H1" s="537"/>
    </row>
    <row r="2" spans="1:8" x14ac:dyDescent="0.2">
      <c r="A2" s="549"/>
      <c r="B2" s="550"/>
      <c r="C2" s="550"/>
      <c r="D2" s="550"/>
      <c r="E2" s="550"/>
      <c r="F2" s="550"/>
      <c r="G2" s="550"/>
      <c r="H2" s="551"/>
    </row>
    <row r="3" spans="1:8" x14ac:dyDescent="0.2">
      <c r="A3" s="459" t="str">
        <f>'FORMATO 7 PRIyE'!A4</f>
        <v>UNIVERSIDAD TECNOLOGICA DE TLAXCALA</v>
      </c>
      <c r="B3" s="460"/>
      <c r="C3" s="460"/>
      <c r="D3" s="460"/>
      <c r="E3" s="460"/>
      <c r="F3" s="460"/>
      <c r="G3" s="460"/>
      <c r="H3" s="461"/>
    </row>
    <row r="4" spans="1:8" x14ac:dyDescent="0.2">
      <c r="A4" s="530" t="s">
        <v>404</v>
      </c>
      <c r="B4" s="417"/>
      <c r="C4" s="417"/>
      <c r="D4" s="417"/>
      <c r="E4" s="417"/>
      <c r="F4" s="417"/>
      <c r="G4" s="417"/>
      <c r="H4" s="531"/>
    </row>
    <row r="5" spans="1:8" x14ac:dyDescent="0.2">
      <c r="A5" s="455" t="s">
        <v>0</v>
      </c>
      <c r="B5" s="456"/>
      <c r="C5" s="456"/>
      <c r="D5" s="456"/>
      <c r="E5" s="456"/>
      <c r="F5" s="456"/>
      <c r="G5" s="456"/>
      <c r="H5" s="402"/>
    </row>
    <row r="6" spans="1:8" x14ac:dyDescent="0.2">
      <c r="A6" s="459" t="s">
        <v>386</v>
      </c>
      <c r="B6" s="460"/>
      <c r="C6" s="460"/>
      <c r="D6" s="460"/>
      <c r="E6" s="460"/>
      <c r="F6" s="460"/>
      <c r="G6" s="460"/>
      <c r="H6" s="461"/>
    </row>
    <row r="7" spans="1:8" x14ac:dyDescent="0.2">
      <c r="A7" s="407" t="s">
        <v>387</v>
      </c>
      <c r="B7" s="78" t="s">
        <v>405</v>
      </c>
      <c r="C7" s="407" t="s">
        <v>392</v>
      </c>
      <c r="D7" s="407" t="s">
        <v>393</v>
      </c>
      <c r="E7" s="407" t="s">
        <v>394</v>
      </c>
      <c r="F7" s="407" t="s">
        <v>395</v>
      </c>
      <c r="G7" s="455" t="s">
        <v>396</v>
      </c>
      <c r="H7" s="402"/>
    </row>
    <row r="8" spans="1:8" x14ac:dyDescent="0.2">
      <c r="A8" s="408"/>
      <c r="B8" s="86" t="s">
        <v>406</v>
      </c>
      <c r="C8" s="408"/>
      <c r="D8" s="408"/>
      <c r="E8" s="408"/>
      <c r="F8" s="408"/>
      <c r="G8" s="457"/>
      <c r="H8" s="404"/>
    </row>
    <row r="9" spans="1:8" x14ac:dyDescent="0.2">
      <c r="A9" s="409"/>
      <c r="B9" s="79" t="s">
        <v>407</v>
      </c>
      <c r="C9" s="409"/>
      <c r="D9" s="409"/>
      <c r="E9" s="409"/>
      <c r="F9" s="409"/>
      <c r="G9" s="459"/>
      <c r="H9" s="461"/>
    </row>
    <row r="10" spans="1:8" x14ac:dyDescent="0.2">
      <c r="A10" s="170" t="s">
        <v>714</v>
      </c>
      <c r="B10" s="98"/>
      <c r="C10" s="98"/>
      <c r="D10" s="98"/>
      <c r="E10" s="98"/>
      <c r="F10" s="98"/>
      <c r="G10" s="548"/>
      <c r="H10" s="425"/>
    </row>
    <row r="11" spans="1:8" x14ac:dyDescent="0.2">
      <c r="A11" s="31" t="s">
        <v>624</v>
      </c>
      <c r="B11" s="98"/>
      <c r="C11" s="98"/>
      <c r="D11" s="98"/>
      <c r="E11" s="98"/>
      <c r="F11" s="98"/>
      <c r="G11" s="532"/>
      <c r="H11" s="412"/>
    </row>
    <row r="12" spans="1:8" x14ac:dyDescent="0.2">
      <c r="A12" s="31" t="s">
        <v>625</v>
      </c>
      <c r="B12" s="98"/>
      <c r="C12" s="98"/>
      <c r="D12" s="98"/>
      <c r="E12" s="98"/>
      <c r="F12" s="98"/>
      <c r="G12" s="532"/>
      <c r="H12" s="412"/>
    </row>
    <row r="13" spans="1:8" x14ac:dyDescent="0.2">
      <c r="A13" s="31" t="s">
        <v>626</v>
      </c>
      <c r="B13" s="98"/>
      <c r="C13" s="98"/>
      <c r="D13" s="98"/>
      <c r="E13" s="98"/>
      <c r="F13" s="98"/>
      <c r="G13" s="532"/>
      <c r="H13" s="412"/>
    </row>
    <row r="14" spans="1:8" x14ac:dyDescent="0.2">
      <c r="A14" s="31" t="s">
        <v>627</v>
      </c>
      <c r="B14" s="547"/>
      <c r="C14" s="547"/>
      <c r="D14" s="547"/>
      <c r="E14" s="547"/>
      <c r="F14" s="547"/>
      <c r="G14" s="532"/>
      <c r="H14" s="412"/>
    </row>
    <row r="15" spans="1:8" x14ac:dyDescent="0.2">
      <c r="A15" s="31" t="s">
        <v>408</v>
      </c>
      <c r="B15" s="547"/>
      <c r="C15" s="547"/>
      <c r="D15" s="547"/>
      <c r="E15" s="547"/>
      <c r="F15" s="547"/>
      <c r="G15" s="532"/>
      <c r="H15" s="412"/>
    </row>
    <row r="16" spans="1:8" x14ac:dyDescent="0.2">
      <c r="A16" s="31" t="s">
        <v>628</v>
      </c>
      <c r="B16" s="98"/>
      <c r="C16" s="98"/>
      <c r="D16" s="98"/>
      <c r="E16" s="98"/>
      <c r="F16" s="98"/>
      <c r="G16" s="532"/>
      <c r="H16" s="412"/>
    </row>
    <row r="17" spans="1:8" x14ac:dyDescent="0.2">
      <c r="A17" s="31" t="s">
        <v>629</v>
      </c>
      <c r="B17" s="98"/>
      <c r="C17" s="98"/>
      <c r="D17" s="98"/>
      <c r="E17" s="98"/>
      <c r="F17" s="98"/>
      <c r="G17" s="532"/>
      <c r="H17" s="412"/>
    </row>
    <row r="18" spans="1:8" x14ac:dyDescent="0.2">
      <c r="A18" s="31" t="s">
        <v>630</v>
      </c>
      <c r="B18" s="98"/>
      <c r="C18" s="98"/>
      <c r="D18" s="98"/>
      <c r="E18" s="98"/>
      <c r="F18" s="98"/>
      <c r="G18" s="532"/>
      <c r="H18" s="412"/>
    </row>
    <row r="19" spans="1:8" x14ac:dyDescent="0.2">
      <c r="A19" s="31" t="s">
        <v>631</v>
      </c>
      <c r="B19" s="98"/>
      <c r="C19" s="98"/>
      <c r="D19" s="98"/>
      <c r="E19" s="98"/>
      <c r="F19" s="98"/>
      <c r="G19" s="532"/>
      <c r="H19" s="412"/>
    </row>
    <row r="20" spans="1:8" x14ac:dyDescent="0.2">
      <c r="A20" s="31" t="s">
        <v>632</v>
      </c>
      <c r="B20" s="96"/>
      <c r="C20" s="98"/>
      <c r="D20" s="98"/>
      <c r="E20" s="98"/>
      <c r="F20" s="98"/>
      <c r="G20" s="532"/>
      <c r="H20" s="412"/>
    </row>
    <row r="21" spans="1:8" x14ac:dyDescent="0.2">
      <c r="A21" s="33"/>
      <c r="B21" s="98"/>
      <c r="C21" s="98"/>
      <c r="D21" s="98"/>
      <c r="E21" s="98"/>
      <c r="F21" s="98"/>
      <c r="G21" s="532"/>
      <c r="H21" s="412"/>
    </row>
    <row r="22" spans="1:8" x14ac:dyDescent="0.2">
      <c r="A22" s="170" t="s">
        <v>715</v>
      </c>
      <c r="B22" s="98"/>
      <c r="C22" s="98"/>
      <c r="D22" s="98"/>
      <c r="E22" s="98"/>
      <c r="F22" s="98"/>
      <c r="G22" s="532"/>
      <c r="H22" s="412"/>
    </row>
    <row r="23" spans="1:8" x14ac:dyDescent="0.2">
      <c r="A23" s="31" t="s">
        <v>624</v>
      </c>
      <c r="B23" s="98"/>
      <c r="C23" s="98"/>
      <c r="D23" s="98"/>
      <c r="E23" s="98"/>
      <c r="F23" s="98"/>
      <c r="G23" s="532"/>
      <c r="H23" s="412"/>
    </row>
    <row r="24" spans="1:8" x14ac:dyDescent="0.2">
      <c r="A24" s="31" t="s">
        <v>625</v>
      </c>
      <c r="B24" s="98"/>
      <c r="C24" s="98"/>
      <c r="D24" s="98"/>
      <c r="E24" s="98"/>
      <c r="F24" s="98"/>
      <c r="G24" s="532"/>
      <c r="H24" s="412"/>
    </row>
    <row r="25" spans="1:8" x14ac:dyDescent="0.2">
      <c r="A25" s="31" t="s">
        <v>626</v>
      </c>
      <c r="B25" s="98"/>
      <c r="C25" s="98"/>
      <c r="D25" s="98"/>
      <c r="E25" s="98"/>
      <c r="F25" s="98"/>
      <c r="G25" s="532"/>
      <c r="H25" s="412"/>
    </row>
    <row r="26" spans="1:8" x14ac:dyDescent="0.2">
      <c r="A26" s="31" t="s">
        <v>627</v>
      </c>
      <c r="B26" s="547"/>
      <c r="C26" s="547"/>
      <c r="D26" s="547"/>
      <c r="E26" s="547"/>
      <c r="F26" s="547"/>
      <c r="G26" s="532"/>
      <c r="H26" s="412"/>
    </row>
    <row r="27" spans="1:8" x14ac:dyDescent="0.2">
      <c r="A27" s="31" t="s">
        <v>408</v>
      </c>
      <c r="B27" s="547"/>
      <c r="C27" s="547"/>
      <c r="D27" s="547"/>
      <c r="E27" s="547"/>
      <c r="F27" s="547"/>
      <c r="G27" s="532"/>
      <c r="H27" s="412"/>
    </row>
    <row r="28" spans="1:8" x14ac:dyDescent="0.2">
      <c r="A28" s="31" t="s">
        <v>628</v>
      </c>
      <c r="B28" s="98"/>
      <c r="C28" s="98"/>
      <c r="D28" s="98"/>
      <c r="E28" s="98"/>
      <c r="F28" s="98"/>
      <c r="G28" s="532"/>
      <c r="H28" s="412"/>
    </row>
    <row r="29" spans="1:8" x14ac:dyDescent="0.2">
      <c r="A29" s="31" t="s">
        <v>629</v>
      </c>
      <c r="B29" s="98"/>
      <c r="C29" s="98"/>
      <c r="D29" s="98"/>
      <c r="E29" s="98"/>
      <c r="F29" s="98"/>
      <c r="G29" s="532"/>
      <c r="H29" s="412"/>
    </row>
    <row r="30" spans="1:8" x14ac:dyDescent="0.2">
      <c r="A30" s="31" t="s">
        <v>630</v>
      </c>
      <c r="B30" s="98"/>
      <c r="C30" s="98"/>
      <c r="D30" s="98"/>
      <c r="E30" s="98"/>
      <c r="F30" s="98"/>
      <c r="G30" s="532"/>
      <c r="H30" s="412"/>
    </row>
    <row r="31" spans="1:8" x14ac:dyDescent="0.2">
      <c r="A31" s="31" t="s">
        <v>631</v>
      </c>
      <c r="B31" s="98"/>
      <c r="C31" s="98"/>
      <c r="D31" s="98"/>
      <c r="E31" s="98"/>
      <c r="F31" s="98"/>
      <c r="G31" s="532"/>
      <c r="H31" s="412"/>
    </row>
    <row r="32" spans="1:8" x14ac:dyDescent="0.2">
      <c r="A32" s="31" t="s">
        <v>632</v>
      </c>
      <c r="B32" s="96"/>
      <c r="C32" s="98"/>
      <c r="D32" s="98"/>
      <c r="E32" s="98"/>
      <c r="F32" s="98"/>
      <c r="G32" s="532"/>
      <c r="H32" s="412"/>
    </row>
    <row r="33" spans="1:8" x14ac:dyDescent="0.2">
      <c r="A33" s="33"/>
      <c r="B33" s="96"/>
      <c r="C33" s="98"/>
      <c r="D33" s="98"/>
      <c r="E33" s="98"/>
      <c r="F33" s="98"/>
      <c r="G33" s="532"/>
      <c r="H33" s="412"/>
    </row>
    <row r="34" spans="1:8" x14ac:dyDescent="0.2">
      <c r="A34" s="170" t="s">
        <v>716</v>
      </c>
      <c r="B34" s="96"/>
      <c r="C34" s="98"/>
      <c r="D34" s="98"/>
      <c r="E34" s="98"/>
      <c r="F34" s="98"/>
      <c r="G34" s="532"/>
      <c r="H34" s="412"/>
    </row>
    <row r="35" spans="1:8" x14ac:dyDescent="0.2">
      <c r="A35" s="99"/>
      <c r="B35" s="99"/>
      <c r="C35" s="99"/>
      <c r="D35" s="99"/>
      <c r="E35" s="99"/>
      <c r="F35" s="99"/>
      <c r="G35" s="171"/>
      <c r="H35" s="172"/>
    </row>
    <row r="39" spans="1:8" x14ac:dyDescent="0.2">
      <c r="A39" s="158" t="s">
        <v>599</v>
      </c>
      <c r="B39" s="151"/>
      <c r="C39" s="151"/>
      <c r="D39" s="379" t="s">
        <v>633</v>
      </c>
      <c r="E39" s="379"/>
      <c r="F39" s="379"/>
      <c r="G39" s="379"/>
    </row>
    <row r="40" spans="1:8" x14ac:dyDescent="0.2">
      <c r="A40" s="158" t="s">
        <v>597</v>
      </c>
      <c r="B40" s="158"/>
      <c r="C40" s="151"/>
      <c r="D40" s="379" t="s">
        <v>598</v>
      </c>
      <c r="E40" s="379"/>
      <c r="F40" s="379"/>
      <c r="G40" s="379"/>
    </row>
  </sheetData>
  <mergeCells count="47">
    <mergeCell ref="C26:C27"/>
    <mergeCell ref="B14:B15"/>
    <mergeCell ref="C14:C15"/>
    <mergeCell ref="D14:D15"/>
    <mergeCell ref="E14:E15"/>
    <mergeCell ref="F14:F15"/>
    <mergeCell ref="A7:A9"/>
    <mergeCell ref="C7:C9"/>
    <mergeCell ref="D7:D9"/>
    <mergeCell ref="E7:E9"/>
    <mergeCell ref="F7:F9"/>
    <mergeCell ref="A2:H2"/>
    <mergeCell ref="A3:H3"/>
    <mergeCell ref="A4:H4"/>
    <mergeCell ref="A5:H5"/>
    <mergeCell ref="A6:H6"/>
    <mergeCell ref="G7:H9"/>
    <mergeCell ref="G10:H10"/>
    <mergeCell ref="G11:H11"/>
    <mergeCell ref="G12:H12"/>
    <mergeCell ref="G13:H13"/>
    <mergeCell ref="A1:H1"/>
    <mergeCell ref="G26:H27"/>
    <mergeCell ref="G28:H28"/>
    <mergeCell ref="G29:H29"/>
    <mergeCell ref="G30:H30"/>
    <mergeCell ref="G21:H21"/>
    <mergeCell ref="G22:H22"/>
    <mergeCell ref="G23:H23"/>
    <mergeCell ref="G24:H24"/>
    <mergeCell ref="G25:H25"/>
    <mergeCell ref="B26:B27"/>
    <mergeCell ref="G14:H15"/>
    <mergeCell ref="G16:H16"/>
    <mergeCell ref="G17:H17"/>
    <mergeCell ref="G18:H18"/>
    <mergeCell ref="G19:H19"/>
    <mergeCell ref="D40:G40"/>
    <mergeCell ref="D39:G39"/>
    <mergeCell ref="G20:H20"/>
    <mergeCell ref="G33:H33"/>
    <mergeCell ref="G34:H34"/>
    <mergeCell ref="G31:H31"/>
    <mergeCell ref="G32:H32"/>
    <mergeCell ref="D26:D27"/>
    <mergeCell ref="E26:E27"/>
    <mergeCell ref="F26:F27"/>
  </mergeCells>
  <pageMargins left="0.7" right="0.7" top="0.75" bottom="0.75" header="0.3" footer="0.3"/>
  <pageSetup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Normal="100" zoomScaleSheetLayoutView="80" workbookViewId="0">
      <selection sqref="A1:H39"/>
    </sheetView>
  </sheetViews>
  <sheetFormatPr baseColWidth="10" defaultRowHeight="14.25" x14ac:dyDescent="0.2"/>
  <cols>
    <col min="1" max="1" width="35.28515625" style="136" customWidth="1"/>
    <col min="2" max="6" width="9.42578125" style="136" bestFit="1" customWidth="1"/>
    <col min="7" max="7" width="28" style="136" customWidth="1"/>
    <col min="8" max="8" width="11.42578125" style="136"/>
    <col min="9" max="16384" width="11.42578125" style="154"/>
  </cols>
  <sheetData>
    <row r="1" spans="1:8" x14ac:dyDescent="0.2">
      <c r="A1" s="537" t="s">
        <v>634</v>
      </c>
      <c r="B1" s="537"/>
      <c r="C1" s="537"/>
      <c r="D1" s="537"/>
      <c r="E1" s="537"/>
      <c r="F1" s="537"/>
      <c r="G1" s="537"/>
      <c r="H1" s="537"/>
    </row>
    <row r="2" spans="1:8" x14ac:dyDescent="0.2">
      <c r="A2" s="549"/>
      <c r="B2" s="550"/>
      <c r="C2" s="550"/>
      <c r="D2" s="550"/>
      <c r="E2" s="550"/>
      <c r="F2" s="550"/>
      <c r="G2" s="550"/>
      <c r="H2" s="551"/>
    </row>
    <row r="3" spans="1:8" x14ac:dyDescent="0.2">
      <c r="A3" s="459" t="str">
        <f>'FORMATO 7c) RI'!A3:H3</f>
        <v>UNIVERSIDAD TECNOLOGICA DE TLAXCALA</v>
      </c>
      <c r="B3" s="460"/>
      <c r="C3" s="460"/>
      <c r="D3" s="460"/>
      <c r="E3" s="460"/>
      <c r="F3" s="460"/>
      <c r="G3" s="460"/>
      <c r="H3" s="461"/>
    </row>
    <row r="4" spans="1:8" x14ac:dyDescent="0.2">
      <c r="A4" s="530" t="s">
        <v>409</v>
      </c>
      <c r="B4" s="417"/>
      <c r="C4" s="417"/>
      <c r="D4" s="417"/>
      <c r="E4" s="417"/>
      <c r="F4" s="417"/>
      <c r="G4" s="417"/>
      <c r="H4" s="531"/>
    </row>
    <row r="5" spans="1:8" x14ac:dyDescent="0.2">
      <c r="A5" s="530" t="s">
        <v>0</v>
      </c>
      <c r="B5" s="417"/>
      <c r="C5" s="417"/>
      <c r="D5" s="417"/>
      <c r="E5" s="417"/>
      <c r="F5" s="417"/>
      <c r="G5" s="417"/>
      <c r="H5" s="531"/>
    </row>
    <row r="6" spans="1:8" x14ac:dyDescent="0.2">
      <c r="A6" s="407" t="s">
        <v>387</v>
      </c>
      <c r="B6" s="407" t="s">
        <v>635</v>
      </c>
      <c r="C6" s="407" t="s">
        <v>636</v>
      </c>
      <c r="D6" s="407" t="s">
        <v>637</v>
      </c>
      <c r="E6" s="407" t="s">
        <v>638</v>
      </c>
      <c r="F6" s="407" t="s">
        <v>639</v>
      </c>
      <c r="G6" s="455" t="s">
        <v>410</v>
      </c>
      <c r="H6" s="402"/>
    </row>
    <row r="7" spans="1:8" x14ac:dyDescent="0.2">
      <c r="A7" s="408"/>
      <c r="B7" s="408"/>
      <c r="C7" s="408"/>
      <c r="D7" s="408"/>
      <c r="E7" s="408"/>
      <c r="F7" s="408"/>
      <c r="G7" s="457" t="s">
        <v>411</v>
      </c>
      <c r="H7" s="404"/>
    </row>
    <row r="8" spans="1:8" x14ac:dyDescent="0.2">
      <c r="A8" s="409"/>
      <c r="B8" s="409"/>
      <c r="C8" s="409"/>
      <c r="D8" s="409"/>
      <c r="E8" s="409"/>
      <c r="F8" s="409"/>
      <c r="G8" s="459" t="s">
        <v>640</v>
      </c>
      <c r="H8" s="461"/>
    </row>
    <row r="9" spans="1:8" ht="33.75" customHeight="1" x14ac:dyDescent="0.2">
      <c r="A9" s="173" t="s">
        <v>714</v>
      </c>
      <c r="B9" s="174"/>
      <c r="C9" s="174"/>
      <c r="D9" s="174"/>
      <c r="E9" s="174"/>
      <c r="F9" s="174"/>
      <c r="G9" s="553"/>
      <c r="H9" s="554"/>
    </row>
    <row r="10" spans="1:8" ht="33.75" customHeight="1" x14ac:dyDescent="0.2">
      <c r="A10" s="173" t="s">
        <v>624</v>
      </c>
      <c r="B10" s="174"/>
      <c r="C10" s="174"/>
      <c r="D10" s="174"/>
      <c r="E10" s="174"/>
      <c r="F10" s="174"/>
      <c r="G10" s="553"/>
      <c r="H10" s="554"/>
    </row>
    <row r="11" spans="1:8" ht="33.75" customHeight="1" x14ac:dyDescent="0.2">
      <c r="A11" s="173" t="s">
        <v>625</v>
      </c>
      <c r="B11" s="174"/>
      <c r="C11" s="174"/>
      <c r="D11" s="174"/>
      <c r="E11" s="174"/>
      <c r="F11" s="174"/>
      <c r="G11" s="553"/>
      <c r="H11" s="554"/>
    </row>
    <row r="12" spans="1:8" ht="33.75" customHeight="1" x14ac:dyDescent="0.2">
      <c r="A12" s="173" t="s">
        <v>626</v>
      </c>
      <c r="B12" s="174"/>
      <c r="C12" s="174"/>
      <c r="D12" s="174"/>
      <c r="E12" s="174"/>
      <c r="F12" s="174"/>
      <c r="G12" s="553"/>
      <c r="H12" s="554"/>
    </row>
    <row r="13" spans="1:8" ht="33.75" customHeight="1" x14ac:dyDescent="0.2">
      <c r="A13" s="173" t="s">
        <v>717</v>
      </c>
      <c r="B13" s="174"/>
      <c r="C13" s="174"/>
      <c r="D13" s="174"/>
      <c r="E13" s="174"/>
      <c r="F13" s="174"/>
      <c r="G13" s="553"/>
      <c r="H13" s="554"/>
    </row>
    <row r="14" spans="1:8" ht="33.75" customHeight="1" x14ac:dyDescent="0.2">
      <c r="A14" s="173" t="s">
        <v>628</v>
      </c>
      <c r="B14" s="174"/>
      <c r="C14" s="174"/>
      <c r="D14" s="174"/>
      <c r="E14" s="174"/>
      <c r="F14" s="174"/>
      <c r="G14" s="553"/>
      <c r="H14" s="554"/>
    </row>
    <row r="15" spans="1:8" ht="33.75" customHeight="1" x14ac:dyDescent="0.2">
      <c r="A15" s="173" t="s">
        <v>629</v>
      </c>
      <c r="B15" s="174"/>
      <c r="C15" s="174"/>
      <c r="D15" s="174"/>
      <c r="E15" s="174"/>
      <c r="F15" s="174"/>
      <c r="G15" s="553"/>
      <c r="H15" s="554"/>
    </row>
    <row r="16" spans="1:8" ht="33.75" customHeight="1" x14ac:dyDescent="0.2">
      <c r="A16" s="173" t="s">
        <v>630</v>
      </c>
      <c r="B16" s="174"/>
      <c r="C16" s="174"/>
      <c r="D16" s="174"/>
      <c r="E16" s="174"/>
      <c r="F16" s="174"/>
      <c r="G16" s="553"/>
      <c r="H16" s="554"/>
    </row>
    <row r="17" spans="1:8" ht="33.75" customHeight="1" x14ac:dyDescent="0.2">
      <c r="A17" s="173" t="s">
        <v>718</v>
      </c>
      <c r="B17" s="174"/>
      <c r="C17" s="174"/>
      <c r="D17" s="174"/>
      <c r="E17" s="174"/>
      <c r="F17" s="174"/>
      <c r="G17" s="553"/>
      <c r="H17" s="554"/>
    </row>
    <row r="18" spans="1:8" ht="33.75" customHeight="1" x14ac:dyDescent="0.2">
      <c r="A18" s="173" t="s">
        <v>632</v>
      </c>
      <c r="B18" s="174"/>
      <c r="C18" s="174"/>
      <c r="D18" s="174"/>
      <c r="E18" s="174"/>
      <c r="F18" s="174"/>
      <c r="G18" s="553"/>
      <c r="H18" s="554"/>
    </row>
    <row r="19" spans="1:8" ht="33.75" customHeight="1" x14ac:dyDescent="0.2">
      <c r="A19" s="173"/>
      <c r="B19" s="174"/>
      <c r="C19" s="174"/>
      <c r="D19" s="174"/>
      <c r="E19" s="174"/>
      <c r="F19" s="174"/>
      <c r="G19" s="553"/>
      <c r="H19" s="554"/>
    </row>
    <row r="20" spans="1:8" ht="33.75" customHeight="1" x14ac:dyDescent="0.2">
      <c r="A20" s="173" t="s">
        <v>715</v>
      </c>
      <c r="B20" s="174"/>
      <c r="C20" s="174"/>
      <c r="D20" s="174"/>
      <c r="E20" s="174"/>
      <c r="F20" s="174"/>
      <c r="G20" s="553"/>
      <c r="H20" s="554"/>
    </row>
    <row r="21" spans="1:8" ht="33.75" customHeight="1" x14ac:dyDescent="0.2">
      <c r="A21" s="173" t="s">
        <v>624</v>
      </c>
      <c r="B21" s="174"/>
      <c r="C21" s="174"/>
      <c r="D21" s="174"/>
      <c r="E21" s="174"/>
      <c r="F21" s="174"/>
      <c r="G21" s="553"/>
      <c r="H21" s="554"/>
    </row>
    <row r="22" spans="1:8" ht="33.75" customHeight="1" x14ac:dyDescent="0.2">
      <c r="A22" s="173" t="s">
        <v>625</v>
      </c>
      <c r="B22" s="174"/>
      <c r="C22" s="174"/>
      <c r="D22" s="174"/>
      <c r="E22" s="174"/>
      <c r="F22" s="174"/>
      <c r="G22" s="553"/>
      <c r="H22" s="554"/>
    </row>
    <row r="23" spans="1:8" ht="33.75" customHeight="1" x14ac:dyDescent="0.2">
      <c r="A23" s="173" t="s">
        <v>626</v>
      </c>
      <c r="B23" s="174"/>
      <c r="C23" s="174"/>
      <c r="D23" s="174"/>
      <c r="E23" s="174"/>
      <c r="F23" s="174"/>
      <c r="G23" s="553"/>
      <c r="H23" s="554"/>
    </row>
    <row r="24" spans="1:8" ht="33.75" customHeight="1" x14ac:dyDescent="0.2">
      <c r="A24" s="173" t="s">
        <v>717</v>
      </c>
      <c r="B24" s="174"/>
      <c r="C24" s="174"/>
      <c r="D24" s="174"/>
      <c r="E24" s="174"/>
      <c r="F24" s="174"/>
      <c r="G24" s="553"/>
      <c r="H24" s="554"/>
    </row>
    <row r="25" spans="1:8" ht="33.75" customHeight="1" x14ac:dyDescent="0.2">
      <c r="A25" s="173" t="s">
        <v>628</v>
      </c>
      <c r="B25" s="174"/>
      <c r="C25" s="174"/>
      <c r="D25" s="174"/>
      <c r="E25" s="174"/>
      <c r="F25" s="174"/>
      <c r="G25" s="553"/>
      <c r="H25" s="554"/>
    </row>
    <row r="26" spans="1:8" ht="33.75" customHeight="1" x14ac:dyDescent="0.2">
      <c r="A26" s="173" t="s">
        <v>629</v>
      </c>
      <c r="B26" s="174"/>
      <c r="C26" s="174"/>
      <c r="D26" s="174"/>
      <c r="E26" s="174"/>
      <c r="F26" s="174"/>
      <c r="G26" s="553"/>
      <c r="H26" s="554"/>
    </row>
    <row r="27" spans="1:8" ht="33.75" customHeight="1" x14ac:dyDescent="0.2">
      <c r="A27" s="173" t="s">
        <v>630</v>
      </c>
      <c r="B27" s="174"/>
      <c r="C27" s="174"/>
      <c r="D27" s="174"/>
      <c r="E27" s="174"/>
      <c r="F27" s="174"/>
      <c r="G27" s="553"/>
      <c r="H27" s="554"/>
    </row>
    <row r="28" spans="1:8" ht="33.75" customHeight="1" x14ac:dyDescent="0.2">
      <c r="A28" s="173" t="s">
        <v>631</v>
      </c>
      <c r="B28" s="174"/>
      <c r="C28" s="174"/>
      <c r="D28" s="174"/>
      <c r="E28" s="174"/>
      <c r="F28" s="174"/>
      <c r="G28" s="553"/>
      <c r="H28" s="554"/>
    </row>
    <row r="29" spans="1:8" ht="33.75" customHeight="1" x14ac:dyDescent="0.2">
      <c r="A29" s="173" t="s">
        <v>632</v>
      </c>
      <c r="B29" s="174"/>
      <c r="C29" s="174"/>
      <c r="D29" s="174"/>
      <c r="E29" s="174"/>
      <c r="F29" s="174"/>
      <c r="G29" s="553"/>
      <c r="H29" s="554"/>
    </row>
    <row r="30" spans="1:8" ht="33.75" customHeight="1" x14ac:dyDescent="0.2">
      <c r="A30" s="173"/>
      <c r="B30" s="174"/>
      <c r="C30" s="174"/>
      <c r="D30" s="174"/>
      <c r="E30" s="174"/>
      <c r="F30" s="174"/>
      <c r="G30" s="553"/>
      <c r="H30" s="554"/>
    </row>
    <row r="31" spans="1:8" ht="33.75" customHeight="1" x14ac:dyDescent="0.2">
      <c r="A31" s="173" t="s">
        <v>719</v>
      </c>
      <c r="B31" s="174"/>
      <c r="C31" s="174"/>
      <c r="D31" s="174"/>
      <c r="E31" s="174"/>
      <c r="F31" s="174"/>
      <c r="G31" s="553"/>
      <c r="H31" s="554"/>
    </row>
    <row r="32" spans="1:8" ht="33.75" customHeight="1" x14ac:dyDescent="0.2">
      <c r="A32" s="173"/>
      <c r="B32" s="174"/>
      <c r="C32" s="174"/>
      <c r="D32" s="174"/>
      <c r="E32" s="174"/>
      <c r="F32" s="174"/>
      <c r="G32" s="553"/>
      <c r="H32" s="554"/>
    </row>
    <row r="33" spans="1:8" x14ac:dyDescent="0.2">
      <c r="A33" s="552" t="s">
        <v>412</v>
      </c>
      <c r="B33" s="552"/>
      <c r="C33" s="552"/>
      <c r="D33" s="552"/>
      <c r="E33" s="552"/>
      <c r="F33" s="552"/>
      <c r="G33" s="552"/>
      <c r="H33" s="552"/>
    </row>
    <row r="34" spans="1:8" x14ac:dyDescent="0.2">
      <c r="A34" s="555" t="s">
        <v>413</v>
      </c>
      <c r="B34" s="555"/>
      <c r="C34" s="555"/>
      <c r="D34" s="555"/>
      <c r="E34" s="555"/>
      <c r="F34" s="555"/>
      <c r="G34" s="555"/>
      <c r="H34" s="555"/>
    </row>
    <row r="38" spans="1:8" x14ac:dyDescent="0.2">
      <c r="A38" s="158" t="s">
        <v>599</v>
      </c>
      <c r="B38" s="151"/>
      <c r="C38" s="151"/>
      <c r="E38" s="158"/>
      <c r="F38" s="379" t="s">
        <v>633</v>
      </c>
      <c r="G38" s="379"/>
    </row>
    <row r="39" spans="1:8" x14ac:dyDescent="0.2">
      <c r="A39" s="158" t="s">
        <v>597</v>
      </c>
      <c r="B39" s="158"/>
      <c r="C39" s="151"/>
      <c r="E39" s="158"/>
      <c r="F39" s="379" t="s">
        <v>598</v>
      </c>
      <c r="G39" s="379"/>
    </row>
  </sheetData>
  <mergeCells count="42">
    <mergeCell ref="F38:G38"/>
    <mergeCell ref="F39:G39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17:H17"/>
    <mergeCell ref="G6:H6"/>
    <mergeCell ref="G7:H7"/>
    <mergeCell ref="G8:H8"/>
    <mergeCell ref="A34:H34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A1:H1"/>
    <mergeCell ref="A33:H3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9:H9"/>
    <mergeCell ref="G10:H10"/>
    <mergeCell ref="G11:H11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zoomScale="120" zoomScaleNormal="100" zoomScaleSheetLayoutView="120" workbookViewId="0">
      <selection sqref="A1:F76"/>
    </sheetView>
  </sheetViews>
  <sheetFormatPr baseColWidth="10" defaultRowHeight="14.25" x14ac:dyDescent="0.2"/>
  <cols>
    <col min="1" max="1" width="54.42578125" style="136" bestFit="1" customWidth="1"/>
    <col min="2" max="2" width="10.7109375" style="136" customWidth="1"/>
    <col min="3" max="3" width="8.5703125" style="136" customWidth="1"/>
    <col min="4" max="4" width="10.28515625" style="136" customWidth="1"/>
    <col min="5" max="5" width="10.5703125" style="136" customWidth="1"/>
    <col min="6" max="6" width="10.28515625" style="136" customWidth="1"/>
    <col min="7" max="16384" width="11.42578125" style="154"/>
  </cols>
  <sheetData>
    <row r="1" spans="1:6" x14ac:dyDescent="0.2">
      <c r="A1" s="537" t="s">
        <v>720</v>
      </c>
      <c r="B1" s="537"/>
      <c r="C1" s="537"/>
      <c r="D1" s="537"/>
      <c r="E1" s="537"/>
      <c r="F1" s="537"/>
    </row>
    <row r="2" spans="1:6" x14ac:dyDescent="0.2">
      <c r="A2" s="455" t="str">
        <f>'FORMATO 7d) RE'!A3:H3</f>
        <v>UNIVERSIDAD TECNOLOGICA DE TLAXCALA</v>
      </c>
      <c r="B2" s="456"/>
      <c r="C2" s="456"/>
      <c r="D2" s="456"/>
      <c r="E2" s="456"/>
      <c r="F2" s="402"/>
    </row>
    <row r="3" spans="1:6" x14ac:dyDescent="0.2">
      <c r="A3" s="459" t="s">
        <v>414</v>
      </c>
      <c r="B3" s="460"/>
      <c r="C3" s="460"/>
      <c r="D3" s="460"/>
      <c r="E3" s="460"/>
      <c r="F3" s="461"/>
    </row>
    <row r="4" spans="1:6" x14ac:dyDescent="0.2">
      <c r="A4" s="556"/>
      <c r="B4" s="175" t="s">
        <v>415</v>
      </c>
      <c r="C4" s="558" t="s">
        <v>205</v>
      </c>
      <c r="D4" s="175" t="s">
        <v>417</v>
      </c>
      <c r="E4" s="175" t="s">
        <v>419</v>
      </c>
      <c r="F4" s="326" t="s">
        <v>421</v>
      </c>
    </row>
    <row r="5" spans="1:6" x14ac:dyDescent="0.2">
      <c r="A5" s="463"/>
      <c r="B5" s="175" t="s">
        <v>416</v>
      </c>
      <c r="C5" s="559"/>
      <c r="D5" s="175" t="s">
        <v>418</v>
      </c>
      <c r="E5" s="175" t="s">
        <v>420</v>
      </c>
      <c r="F5" s="326" t="s">
        <v>800</v>
      </c>
    </row>
    <row r="6" spans="1:6" x14ac:dyDescent="0.2">
      <c r="A6" s="557"/>
      <c r="B6" s="176"/>
      <c r="C6" s="560"/>
      <c r="D6" s="176"/>
      <c r="E6" s="176"/>
      <c r="F6" s="327" t="s">
        <v>801</v>
      </c>
    </row>
    <row r="7" spans="1:6" x14ac:dyDescent="0.2">
      <c r="A7" s="177" t="s">
        <v>422</v>
      </c>
      <c r="B7" s="178"/>
      <c r="C7" s="162"/>
      <c r="D7" s="162"/>
      <c r="E7" s="162"/>
      <c r="F7" s="162"/>
    </row>
    <row r="8" spans="1:6" x14ac:dyDescent="0.2">
      <c r="A8" s="102" t="s">
        <v>423</v>
      </c>
      <c r="B8" s="562"/>
      <c r="C8" s="562"/>
      <c r="D8" s="562"/>
      <c r="E8" s="562"/>
      <c r="F8" s="562"/>
    </row>
    <row r="9" spans="1:6" x14ac:dyDescent="0.2">
      <c r="A9" s="102" t="s">
        <v>424</v>
      </c>
      <c r="B9" s="562"/>
      <c r="C9" s="562"/>
      <c r="D9" s="562"/>
      <c r="E9" s="562"/>
      <c r="F9" s="562"/>
    </row>
    <row r="10" spans="1:6" x14ac:dyDescent="0.2">
      <c r="A10" s="102" t="s">
        <v>425</v>
      </c>
      <c r="B10" s="178"/>
      <c r="C10" s="162"/>
      <c r="D10" s="162"/>
      <c r="E10" s="162"/>
      <c r="F10" s="162"/>
    </row>
    <row r="11" spans="1:6" x14ac:dyDescent="0.2">
      <c r="A11" s="102"/>
      <c r="B11" s="178"/>
      <c r="C11" s="162"/>
      <c r="D11" s="162"/>
      <c r="E11" s="162"/>
      <c r="F11" s="162"/>
    </row>
    <row r="12" spans="1:6" x14ac:dyDescent="0.2">
      <c r="A12" s="177" t="s">
        <v>426</v>
      </c>
      <c r="B12" s="178"/>
      <c r="C12" s="162"/>
      <c r="D12" s="162"/>
      <c r="E12" s="162"/>
      <c r="F12" s="162"/>
    </row>
    <row r="13" spans="1:6" x14ac:dyDescent="0.2">
      <c r="A13" s="102" t="s">
        <v>427</v>
      </c>
      <c r="B13" s="178"/>
      <c r="C13" s="162"/>
      <c r="D13" s="162"/>
      <c r="E13" s="162"/>
      <c r="F13" s="162"/>
    </row>
    <row r="14" spans="1:6" x14ac:dyDescent="0.2">
      <c r="A14" s="25" t="s">
        <v>428</v>
      </c>
      <c r="B14" s="178"/>
      <c r="C14" s="162"/>
      <c r="D14" s="162"/>
      <c r="E14" s="162"/>
      <c r="F14" s="162"/>
    </row>
    <row r="15" spans="1:6" x14ac:dyDescent="0.2">
      <c r="A15" s="25" t="s">
        <v>429</v>
      </c>
      <c r="B15" s="178"/>
      <c r="C15" s="162"/>
      <c r="D15" s="162"/>
      <c r="E15" s="162"/>
      <c r="F15" s="162"/>
    </row>
    <row r="16" spans="1:6" x14ac:dyDescent="0.2">
      <c r="A16" s="25" t="s">
        <v>430</v>
      </c>
      <c r="B16" s="178"/>
      <c r="C16" s="162"/>
      <c r="D16" s="162"/>
      <c r="E16" s="162"/>
      <c r="F16" s="162"/>
    </row>
    <row r="17" spans="1:6" x14ac:dyDescent="0.2">
      <c r="A17" s="102" t="s">
        <v>431</v>
      </c>
      <c r="B17" s="178"/>
      <c r="C17" s="162"/>
      <c r="D17" s="162"/>
      <c r="E17" s="162"/>
      <c r="F17" s="162"/>
    </row>
    <row r="18" spans="1:6" x14ac:dyDescent="0.2">
      <c r="A18" s="25" t="s">
        <v>428</v>
      </c>
      <c r="B18" s="178"/>
      <c r="C18" s="162"/>
      <c r="D18" s="162"/>
      <c r="E18" s="162"/>
      <c r="F18" s="162"/>
    </row>
    <row r="19" spans="1:6" x14ac:dyDescent="0.2">
      <c r="A19" s="25" t="s">
        <v>429</v>
      </c>
      <c r="B19" s="178"/>
      <c r="C19" s="162"/>
      <c r="D19" s="162"/>
      <c r="E19" s="162"/>
      <c r="F19" s="162"/>
    </row>
    <row r="20" spans="1:6" x14ac:dyDescent="0.2">
      <c r="A20" s="25" t="s">
        <v>430</v>
      </c>
      <c r="B20" s="178"/>
      <c r="C20" s="162"/>
      <c r="D20" s="162"/>
      <c r="E20" s="162"/>
      <c r="F20" s="162"/>
    </row>
    <row r="21" spans="1:6" x14ac:dyDescent="0.2">
      <c r="A21" s="102" t="s">
        <v>432</v>
      </c>
      <c r="B21" s="178"/>
      <c r="C21" s="162"/>
      <c r="D21" s="162"/>
      <c r="E21" s="162"/>
      <c r="F21" s="162"/>
    </row>
    <row r="22" spans="1:6" x14ac:dyDescent="0.2">
      <c r="A22" s="102" t="s">
        <v>433</v>
      </c>
      <c r="B22" s="178"/>
      <c r="C22" s="162"/>
      <c r="D22" s="162"/>
      <c r="E22" s="162"/>
      <c r="F22" s="162"/>
    </row>
    <row r="23" spans="1:6" x14ac:dyDescent="0.2">
      <c r="A23" s="102" t="s">
        <v>434</v>
      </c>
      <c r="B23" s="178"/>
      <c r="C23" s="162"/>
      <c r="D23" s="162"/>
      <c r="E23" s="162"/>
      <c r="F23" s="162"/>
    </row>
    <row r="24" spans="1:6" x14ac:dyDescent="0.2">
      <c r="A24" s="102" t="s">
        <v>435</v>
      </c>
      <c r="B24" s="178"/>
      <c r="C24" s="162"/>
      <c r="D24" s="162"/>
      <c r="E24" s="162"/>
      <c r="F24" s="162"/>
    </row>
    <row r="25" spans="1:6" x14ac:dyDescent="0.2">
      <c r="A25" s="102" t="s">
        <v>436</v>
      </c>
      <c r="B25" s="178"/>
      <c r="C25" s="162"/>
      <c r="D25" s="162"/>
      <c r="E25" s="162"/>
      <c r="F25" s="162"/>
    </row>
    <row r="26" spans="1:6" x14ac:dyDescent="0.2">
      <c r="A26" s="102" t="s">
        <v>437</v>
      </c>
      <c r="B26" s="178"/>
      <c r="C26" s="162"/>
      <c r="D26" s="162"/>
      <c r="E26" s="162"/>
      <c r="F26" s="162"/>
    </row>
    <row r="27" spans="1:6" x14ac:dyDescent="0.2">
      <c r="A27" s="102" t="s">
        <v>438</v>
      </c>
      <c r="B27" s="178"/>
      <c r="C27" s="162"/>
      <c r="D27" s="162"/>
      <c r="E27" s="162"/>
      <c r="F27" s="162"/>
    </row>
    <row r="28" spans="1:6" x14ac:dyDescent="0.2">
      <c r="A28" s="102" t="s">
        <v>439</v>
      </c>
      <c r="B28" s="178"/>
      <c r="C28" s="162"/>
      <c r="D28" s="162"/>
      <c r="E28" s="162"/>
      <c r="F28" s="162"/>
    </row>
    <row r="29" spans="1:6" x14ac:dyDescent="0.2">
      <c r="A29" s="102"/>
      <c r="B29" s="178"/>
      <c r="C29" s="162"/>
      <c r="D29" s="162"/>
      <c r="E29" s="162"/>
      <c r="F29" s="162"/>
    </row>
    <row r="30" spans="1:6" x14ac:dyDescent="0.2">
      <c r="A30" s="177" t="s">
        <v>440</v>
      </c>
      <c r="B30" s="178"/>
      <c r="C30" s="162"/>
      <c r="D30" s="162"/>
      <c r="E30" s="162"/>
      <c r="F30" s="162"/>
    </row>
    <row r="31" spans="1:6" x14ac:dyDescent="0.2">
      <c r="A31" s="102" t="s">
        <v>441</v>
      </c>
      <c r="B31" s="178"/>
      <c r="C31" s="162"/>
      <c r="D31" s="162"/>
      <c r="E31" s="162"/>
      <c r="F31" s="162"/>
    </row>
    <row r="32" spans="1:6" x14ac:dyDescent="0.2">
      <c r="A32" s="102"/>
      <c r="B32" s="178"/>
      <c r="C32" s="162"/>
      <c r="D32" s="162"/>
      <c r="E32" s="162"/>
      <c r="F32" s="162"/>
    </row>
    <row r="33" spans="1:6" x14ac:dyDescent="0.2">
      <c r="A33" s="177" t="s">
        <v>442</v>
      </c>
      <c r="B33" s="178"/>
      <c r="C33" s="162"/>
      <c r="D33" s="162"/>
      <c r="E33" s="162"/>
      <c r="F33" s="162"/>
    </row>
    <row r="34" spans="1:6" x14ac:dyDescent="0.2">
      <c r="A34" s="102" t="s">
        <v>427</v>
      </c>
      <c r="B34" s="178"/>
      <c r="C34" s="162"/>
      <c r="D34" s="162"/>
      <c r="E34" s="162"/>
      <c r="F34" s="162"/>
    </row>
    <row r="35" spans="1:6" x14ac:dyDescent="0.2">
      <c r="A35" s="102" t="s">
        <v>431</v>
      </c>
      <c r="B35" s="178"/>
      <c r="C35" s="162"/>
      <c r="D35" s="162"/>
      <c r="E35" s="162"/>
      <c r="F35" s="162"/>
    </row>
    <row r="36" spans="1:6" x14ac:dyDescent="0.2">
      <c r="A36" s="102" t="s">
        <v>443</v>
      </c>
      <c r="B36" s="178"/>
      <c r="C36" s="162"/>
      <c r="D36" s="162"/>
      <c r="E36" s="162"/>
      <c r="F36" s="162"/>
    </row>
    <row r="37" spans="1:6" x14ac:dyDescent="0.2">
      <c r="A37" s="102"/>
      <c r="B37" s="178"/>
      <c r="C37" s="162"/>
      <c r="D37" s="162"/>
      <c r="E37" s="162"/>
      <c r="F37" s="162"/>
    </row>
    <row r="38" spans="1:6" x14ac:dyDescent="0.2">
      <c r="A38" s="177" t="s">
        <v>444</v>
      </c>
      <c r="B38" s="178"/>
      <c r="C38" s="162"/>
      <c r="D38" s="162"/>
      <c r="E38" s="162"/>
      <c r="F38" s="162"/>
    </row>
    <row r="39" spans="1:6" x14ac:dyDescent="0.2">
      <c r="A39" s="102" t="s">
        <v>445</v>
      </c>
      <c r="B39" s="178"/>
      <c r="C39" s="162"/>
      <c r="D39" s="162"/>
      <c r="E39" s="162"/>
      <c r="F39" s="162"/>
    </row>
    <row r="40" spans="1:6" x14ac:dyDescent="0.2">
      <c r="A40" s="102" t="s">
        <v>446</v>
      </c>
      <c r="B40" s="178"/>
      <c r="C40" s="162"/>
      <c r="D40" s="162"/>
      <c r="E40" s="162"/>
      <c r="F40" s="162"/>
    </row>
    <row r="41" spans="1:6" x14ac:dyDescent="0.2">
      <c r="A41" s="102" t="s">
        <v>447</v>
      </c>
      <c r="B41" s="178"/>
      <c r="C41" s="162"/>
      <c r="D41" s="162"/>
      <c r="E41" s="162"/>
      <c r="F41" s="162"/>
    </row>
    <row r="42" spans="1:6" x14ac:dyDescent="0.2">
      <c r="A42" s="102"/>
      <c r="B42" s="178"/>
      <c r="C42" s="162"/>
      <c r="D42" s="162"/>
      <c r="E42" s="162"/>
      <c r="F42" s="162"/>
    </row>
    <row r="43" spans="1:6" x14ac:dyDescent="0.2">
      <c r="A43" s="177" t="s">
        <v>448</v>
      </c>
      <c r="B43" s="178"/>
      <c r="C43" s="162"/>
      <c r="D43" s="162"/>
      <c r="E43" s="162"/>
      <c r="F43" s="162"/>
    </row>
    <row r="44" spans="1:6" x14ac:dyDescent="0.2">
      <c r="A44" s="102"/>
      <c r="B44" s="178"/>
      <c r="C44" s="162"/>
      <c r="D44" s="162"/>
      <c r="E44" s="162"/>
      <c r="F44" s="162"/>
    </row>
    <row r="45" spans="1:6" x14ac:dyDescent="0.2">
      <c r="A45" s="177" t="s">
        <v>449</v>
      </c>
      <c r="B45" s="178"/>
      <c r="C45" s="162"/>
      <c r="D45" s="162"/>
      <c r="E45" s="162"/>
      <c r="F45" s="162"/>
    </row>
    <row r="46" spans="1:6" x14ac:dyDescent="0.2">
      <c r="A46" s="102" t="s">
        <v>450</v>
      </c>
      <c r="B46" s="178"/>
      <c r="C46" s="162"/>
      <c r="D46" s="162"/>
      <c r="E46" s="162"/>
      <c r="F46" s="162"/>
    </row>
    <row r="47" spans="1:6" x14ac:dyDescent="0.2">
      <c r="A47" s="102" t="s">
        <v>451</v>
      </c>
      <c r="B47" s="178"/>
      <c r="C47" s="162"/>
      <c r="D47" s="162"/>
      <c r="E47" s="162"/>
      <c r="F47" s="162"/>
    </row>
    <row r="48" spans="1:6" x14ac:dyDescent="0.2">
      <c r="A48" s="102" t="s">
        <v>452</v>
      </c>
      <c r="B48" s="178"/>
      <c r="C48" s="162"/>
      <c r="D48" s="162"/>
      <c r="E48" s="162"/>
      <c r="F48" s="162"/>
    </row>
    <row r="49" spans="1:6" x14ac:dyDescent="0.2">
      <c r="A49" s="102"/>
      <c r="B49" s="178"/>
      <c r="C49" s="162"/>
      <c r="D49" s="162"/>
      <c r="E49" s="162"/>
      <c r="F49" s="162"/>
    </row>
    <row r="50" spans="1:6" x14ac:dyDescent="0.2">
      <c r="A50" s="177" t="s">
        <v>453</v>
      </c>
      <c r="B50" s="562"/>
      <c r="C50" s="562"/>
      <c r="D50" s="562"/>
      <c r="E50" s="562"/>
      <c r="F50" s="562"/>
    </row>
    <row r="51" spans="1:6" x14ac:dyDescent="0.2">
      <c r="A51" s="177" t="s">
        <v>454</v>
      </c>
      <c r="B51" s="562"/>
      <c r="C51" s="562"/>
      <c r="D51" s="562"/>
      <c r="E51" s="562"/>
      <c r="F51" s="562"/>
    </row>
    <row r="52" spans="1:6" x14ac:dyDescent="0.2">
      <c r="A52" s="102" t="s">
        <v>451</v>
      </c>
      <c r="B52" s="178"/>
      <c r="C52" s="162"/>
      <c r="D52" s="162"/>
      <c r="E52" s="162"/>
      <c r="F52" s="162"/>
    </row>
    <row r="53" spans="1:6" x14ac:dyDescent="0.2">
      <c r="A53" s="102" t="s">
        <v>452</v>
      </c>
      <c r="B53" s="178"/>
      <c r="C53" s="162"/>
      <c r="D53" s="162"/>
      <c r="E53" s="162"/>
      <c r="F53" s="162"/>
    </row>
    <row r="54" spans="1:6" x14ac:dyDescent="0.2">
      <c r="A54" s="102"/>
      <c r="B54" s="178"/>
      <c r="C54" s="162"/>
      <c r="D54" s="162"/>
      <c r="E54" s="162"/>
      <c r="F54" s="162"/>
    </row>
    <row r="55" spans="1:6" x14ac:dyDescent="0.2">
      <c r="A55" s="177" t="s">
        <v>455</v>
      </c>
      <c r="B55" s="178"/>
      <c r="C55" s="162"/>
      <c r="D55" s="162"/>
      <c r="E55" s="162"/>
      <c r="F55" s="162"/>
    </row>
    <row r="56" spans="1:6" x14ac:dyDescent="0.2">
      <c r="A56" s="102" t="s">
        <v>451</v>
      </c>
      <c r="B56" s="178"/>
      <c r="C56" s="162"/>
      <c r="D56" s="162"/>
      <c r="E56" s="162"/>
      <c r="F56" s="162"/>
    </row>
    <row r="57" spans="1:6" x14ac:dyDescent="0.2">
      <c r="A57" s="102" t="s">
        <v>452</v>
      </c>
      <c r="B57" s="178"/>
      <c r="C57" s="162"/>
      <c r="D57" s="162"/>
      <c r="E57" s="162"/>
      <c r="F57" s="162"/>
    </row>
    <row r="58" spans="1:6" x14ac:dyDescent="0.2">
      <c r="A58" s="102" t="s">
        <v>456</v>
      </c>
      <c r="B58" s="178"/>
      <c r="C58" s="162"/>
      <c r="D58" s="162"/>
      <c r="E58" s="162"/>
      <c r="F58" s="162"/>
    </row>
    <row r="59" spans="1:6" x14ac:dyDescent="0.2">
      <c r="A59" s="102"/>
      <c r="B59" s="178"/>
      <c r="C59" s="162"/>
      <c r="D59" s="162"/>
      <c r="E59" s="162"/>
      <c r="F59" s="162"/>
    </row>
    <row r="60" spans="1:6" x14ac:dyDescent="0.2">
      <c r="A60" s="177" t="s">
        <v>457</v>
      </c>
      <c r="B60" s="178"/>
      <c r="C60" s="162"/>
      <c r="D60" s="162"/>
      <c r="E60" s="162"/>
      <c r="F60" s="162"/>
    </row>
    <row r="61" spans="1:6" x14ac:dyDescent="0.2">
      <c r="A61" s="102" t="s">
        <v>451</v>
      </c>
      <c r="B61" s="178"/>
      <c r="C61" s="162"/>
      <c r="D61" s="162"/>
      <c r="E61" s="162"/>
      <c r="F61" s="162"/>
    </row>
    <row r="62" spans="1:6" x14ac:dyDescent="0.2">
      <c r="A62" s="102" t="s">
        <v>452</v>
      </c>
      <c r="B62" s="178"/>
      <c r="C62" s="162"/>
      <c r="D62" s="162"/>
      <c r="E62" s="162"/>
      <c r="F62" s="162"/>
    </row>
    <row r="63" spans="1:6" x14ac:dyDescent="0.2">
      <c r="A63" s="102"/>
      <c r="B63" s="178"/>
      <c r="C63" s="162"/>
      <c r="D63" s="162"/>
      <c r="E63" s="162"/>
      <c r="F63" s="162"/>
    </row>
    <row r="64" spans="1:6" x14ac:dyDescent="0.2">
      <c r="A64" s="177" t="s">
        <v>458</v>
      </c>
      <c r="B64" s="178"/>
      <c r="C64" s="162"/>
      <c r="D64" s="162"/>
      <c r="E64" s="162"/>
      <c r="F64" s="162"/>
    </row>
    <row r="65" spans="1:6" x14ac:dyDescent="0.2">
      <c r="A65" s="102" t="s">
        <v>459</v>
      </c>
      <c r="B65" s="178"/>
      <c r="C65" s="162"/>
      <c r="D65" s="162"/>
      <c r="E65" s="162"/>
      <c r="F65" s="162"/>
    </row>
    <row r="66" spans="1:6" x14ac:dyDescent="0.2">
      <c r="A66" s="102" t="s">
        <v>460</v>
      </c>
      <c r="B66" s="178"/>
      <c r="C66" s="162"/>
      <c r="D66" s="162"/>
      <c r="E66" s="162"/>
      <c r="F66" s="162"/>
    </row>
    <row r="67" spans="1:6" x14ac:dyDescent="0.2">
      <c r="A67" s="102"/>
      <c r="B67" s="178"/>
      <c r="C67" s="162"/>
      <c r="D67" s="162"/>
      <c r="E67" s="162"/>
      <c r="F67" s="162"/>
    </row>
    <row r="68" spans="1:6" x14ac:dyDescent="0.2">
      <c r="A68" s="177" t="s">
        <v>461</v>
      </c>
      <c r="B68" s="178"/>
      <c r="C68" s="162"/>
      <c r="D68" s="162"/>
      <c r="E68" s="162"/>
      <c r="F68" s="162"/>
    </row>
    <row r="69" spans="1:6" x14ac:dyDescent="0.2">
      <c r="A69" s="102" t="s">
        <v>462</v>
      </c>
      <c r="B69" s="178"/>
      <c r="C69" s="162"/>
      <c r="D69" s="162"/>
      <c r="E69" s="162"/>
      <c r="F69" s="162"/>
    </row>
    <row r="70" spans="1:6" x14ac:dyDescent="0.2">
      <c r="A70" s="102" t="s">
        <v>463</v>
      </c>
      <c r="B70" s="178"/>
      <c r="C70" s="162"/>
      <c r="D70" s="162"/>
      <c r="E70" s="162"/>
      <c r="F70" s="162"/>
    </row>
    <row r="71" spans="1:6" x14ac:dyDescent="0.2">
      <c r="A71" s="106"/>
      <c r="B71" s="179"/>
      <c r="C71" s="169"/>
      <c r="D71" s="169"/>
      <c r="E71" s="169"/>
      <c r="F71" s="169"/>
    </row>
    <row r="72" spans="1:6" x14ac:dyDescent="0.2">
      <c r="A72" s="552"/>
      <c r="B72" s="552"/>
      <c r="C72" s="552"/>
      <c r="D72" s="552"/>
      <c r="E72" s="552"/>
      <c r="F72" s="552"/>
    </row>
    <row r="75" spans="1:6" x14ac:dyDescent="0.2">
      <c r="A75" s="158" t="s">
        <v>599</v>
      </c>
      <c r="B75" s="151"/>
      <c r="C75" s="561" t="s">
        <v>633</v>
      </c>
      <c r="D75" s="561"/>
      <c r="E75" s="561"/>
    </row>
    <row r="76" spans="1:6" x14ac:dyDescent="0.2">
      <c r="A76" s="158" t="s">
        <v>597</v>
      </c>
      <c r="B76" s="158"/>
      <c r="C76" s="379" t="s">
        <v>598</v>
      </c>
      <c r="D76" s="379"/>
      <c r="E76" s="379"/>
    </row>
  </sheetData>
  <mergeCells count="18">
    <mergeCell ref="C75:E75"/>
    <mergeCell ref="C76:E76"/>
    <mergeCell ref="B8:B9"/>
    <mergeCell ref="C8:C9"/>
    <mergeCell ref="D8:D9"/>
    <mergeCell ref="E8:E9"/>
    <mergeCell ref="A72:F72"/>
    <mergeCell ref="B50:B51"/>
    <mergeCell ref="C50:C51"/>
    <mergeCell ref="D50:D51"/>
    <mergeCell ref="E50:E51"/>
    <mergeCell ref="F50:F51"/>
    <mergeCell ref="F8:F9"/>
    <mergeCell ref="A1:F1"/>
    <mergeCell ref="A2:F2"/>
    <mergeCell ref="A3:F3"/>
    <mergeCell ref="A4:A6"/>
    <mergeCell ref="C4:C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Normal="100" zoomScaleSheetLayoutView="70" workbookViewId="0">
      <selection activeCell="A9" sqref="A9:K9"/>
    </sheetView>
  </sheetViews>
  <sheetFormatPr baseColWidth="10" defaultRowHeight="14.25" x14ac:dyDescent="0.2"/>
  <cols>
    <col min="1" max="1" width="12.28515625" style="136" customWidth="1"/>
    <col min="2" max="2" width="8.140625" style="136" customWidth="1"/>
    <col min="3" max="3" width="21.7109375" style="136" customWidth="1"/>
    <col min="4" max="4" width="2.5703125" style="136" customWidth="1"/>
    <col min="5" max="5" width="24.85546875" style="136" bestFit="1" customWidth="1"/>
    <col min="6" max="6" width="2.5703125" style="136" customWidth="1"/>
    <col min="7" max="7" width="15.85546875" style="136" bestFit="1" customWidth="1"/>
    <col min="8" max="8" width="13.85546875" style="136" bestFit="1" customWidth="1"/>
    <col min="9" max="9" width="13.140625" style="136" bestFit="1" customWidth="1"/>
    <col min="10" max="10" width="23.5703125" style="136" bestFit="1" customWidth="1"/>
    <col min="11" max="11" width="11.85546875" style="136" bestFit="1" customWidth="1"/>
    <col min="12" max="16384" width="11.42578125" style="154"/>
  </cols>
  <sheetData>
    <row r="1" spans="1:11" x14ac:dyDescent="0.2">
      <c r="A1" s="563" t="s">
        <v>464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12.75" customHeight="1" x14ac:dyDescent="0.2">
      <c r="A2" s="564" t="s">
        <v>465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</row>
    <row r="3" spans="1:11" ht="13.5" customHeight="1" x14ac:dyDescent="0.2">
      <c r="A3" s="564" t="s">
        <v>466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</row>
    <row r="4" spans="1:11" ht="6" customHeight="1" x14ac:dyDescent="0.2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</row>
    <row r="5" spans="1:11" x14ac:dyDescent="0.2">
      <c r="A5" s="549"/>
      <c r="B5" s="550"/>
      <c r="C5" s="550"/>
      <c r="D5" s="550"/>
      <c r="E5" s="550"/>
      <c r="F5" s="550"/>
      <c r="G5" s="550"/>
      <c r="H5" s="550"/>
      <c r="I5" s="550"/>
      <c r="J5" s="550"/>
      <c r="K5" s="551"/>
    </row>
    <row r="6" spans="1:11" x14ac:dyDescent="0.2">
      <c r="A6" s="457" t="str">
        <f>'FORMATO 8 IEA'!A2:F2</f>
        <v>UNIVERSIDAD TECNOLOGICA DE TLAXCALA</v>
      </c>
      <c r="B6" s="458"/>
      <c r="C6" s="458"/>
      <c r="D6" s="458"/>
      <c r="E6" s="458"/>
      <c r="F6" s="458"/>
      <c r="G6" s="458"/>
      <c r="H6" s="458"/>
      <c r="I6" s="458"/>
      <c r="J6" s="458"/>
      <c r="K6" s="404"/>
    </row>
    <row r="7" spans="1:11" x14ac:dyDescent="0.2">
      <c r="A7" s="457" t="s">
        <v>467</v>
      </c>
      <c r="B7" s="458"/>
      <c r="C7" s="458"/>
      <c r="D7" s="458"/>
      <c r="E7" s="458"/>
      <c r="F7" s="458"/>
      <c r="G7" s="458"/>
      <c r="H7" s="458"/>
      <c r="I7" s="458"/>
      <c r="J7" s="458"/>
      <c r="K7" s="404"/>
    </row>
    <row r="8" spans="1:11" x14ac:dyDescent="0.2">
      <c r="A8" s="457" t="s">
        <v>810</v>
      </c>
      <c r="B8" s="458"/>
      <c r="C8" s="458"/>
      <c r="D8" s="458"/>
      <c r="E8" s="458"/>
      <c r="F8" s="458"/>
      <c r="G8" s="458"/>
      <c r="H8" s="458"/>
      <c r="I8" s="458"/>
      <c r="J8" s="458"/>
      <c r="K8" s="404"/>
    </row>
    <row r="9" spans="1:11" x14ac:dyDescent="0.2">
      <c r="A9" s="459"/>
      <c r="B9" s="460"/>
      <c r="C9" s="460"/>
      <c r="D9" s="460"/>
      <c r="E9" s="460"/>
      <c r="F9" s="460"/>
      <c r="G9" s="460"/>
      <c r="H9" s="460"/>
      <c r="I9" s="460"/>
      <c r="J9" s="460"/>
      <c r="K9" s="461"/>
    </row>
    <row r="10" spans="1:11" x14ac:dyDescent="0.2">
      <c r="A10" s="440" t="s">
        <v>468</v>
      </c>
      <c r="B10" s="619"/>
      <c r="C10" s="441"/>
      <c r="D10" s="530" t="s">
        <v>469</v>
      </c>
      <c r="E10" s="417"/>
      <c r="F10" s="417"/>
      <c r="G10" s="531"/>
      <c r="H10" s="530" t="s">
        <v>470</v>
      </c>
      <c r="I10" s="531"/>
      <c r="J10" s="407" t="s">
        <v>471</v>
      </c>
      <c r="K10" s="407" t="s">
        <v>472</v>
      </c>
    </row>
    <row r="11" spans="1:11" x14ac:dyDescent="0.2">
      <c r="A11" s="620"/>
      <c r="B11" s="621"/>
      <c r="C11" s="622"/>
      <c r="D11" s="530" t="s">
        <v>473</v>
      </c>
      <c r="E11" s="531"/>
      <c r="F11" s="530" t="s">
        <v>474</v>
      </c>
      <c r="G11" s="531"/>
      <c r="H11" s="180"/>
      <c r="I11" s="180"/>
      <c r="J11" s="408"/>
      <c r="K11" s="408"/>
    </row>
    <row r="12" spans="1:11" x14ac:dyDescent="0.2">
      <c r="A12" s="620"/>
      <c r="B12" s="621"/>
      <c r="C12" s="622"/>
      <c r="D12" s="407"/>
      <c r="E12" s="181" t="s">
        <v>475</v>
      </c>
      <c r="F12" s="614"/>
      <c r="G12" s="181" t="s">
        <v>477</v>
      </c>
      <c r="H12" s="614" t="s">
        <v>479</v>
      </c>
      <c r="I12" s="182" t="s">
        <v>480</v>
      </c>
      <c r="J12" s="408"/>
      <c r="K12" s="408"/>
    </row>
    <row r="13" spans="1:11" x14ac:dyDescent="0.2">
      <c r="A13" s="442"/>
      <c r="B13" s="623"/>
      <c r="C13" s="443"/>
      <c r="D13" s="409"/>
      <c r="E13" s="183" t="s">
        <v>476</v>
      </c>
      <c r="F13" s="615"/>
      <c r="G13" s="183" t="s">
        <v>478</v>
      </c>
      <c r="H13" s="615"/>
      <c r="I13" s="184" t="s">
        <v>481</v>
      </c>
      <c r="J13" s="409"/>
      <c r="K13" s="409"/>
    </row>
    <row r="14" spans="1:11" x14ac:dyDescent="0.2">
      <c r="A14" s="583" t="s">
        <v>482</v>
      </c>
      <c r="B14" s="584"/>
      <c r="C14" s="584"/>
      <c r="D14" s="584"/>
      <c r="E14" s="584"/>
      <c r="F14" s="584"/>
      <c r="G14" s="584"/>
      <c r="H14" s="185"/>
      <c r="I14" s="185"/>
      <c r="J14" s="185"/>
      <c r="K14" s="186"/>
    </row>
    <row r="15" spans="1:11" x14ac:dyDescent="0.2">
      <c r="A15" s="451" t="s">
        <v>483</v>
      </c>
      <c r="B15" s="590"/>
      <c r="C15" s="590"/>
      <c r="D15" s="590"/>
      <c r="E15" s="590"/>
      <c r="F15" s="590"/>
      <c r="G15" s="590"/>
      <c r="H15" s="187"/>
      <c r="I15" s="187"/>
      <c r="J15" s="187"/>
      <c r="K15" s="188"/>
    </row>
    <row r="16" spans="1:11" x14ac:dyDescent="0.2">
      <c r="A16" s="189">
        <v>1</v>
      </c>
      <c r="B16" s="582" t="s">
        <v>484</v>
      </c>
      <c r="C16" s="582"/>
      <c r="D16" s="190"/>
      <c r="E16" s="191"/>
      <c r="F16" s="190"/>
      <c r="G16" s="191"/>
      <c r="H16" s="190"/>
      <c r="I16" s="190"/>
      <c r="J16" s="190"/>
      <c r="K16" s="192"/>
    </row>
    <row r="17" spans="1:14" x14ac:dyDescent="0.2">
      <c r="A17" s="571"/>
      <c r="B17" s="586" t="s">
        <v>485</v>
      </c>
      <c r="C17" s="605" t="s">
        <v>486</v>
      </c>
      <c r="D17" s="569"/>
      <c r="E17" s="162" t="s">
        <v>686</v>
      </c>
      <c r="F17" s="569"/>
      <c r="G17" s="608" t="s">
        <v>809</v>
      </c>
      <c r="H17" s="616">
        <v>0</v>
      </c>
      <c r="I17" s="569" t="s">
        <v>490</v>
      </c>
      <c r="J17" s="569" t="s">
        <v>491</v>
      </c>
      <c r="K17" s="569"/>
    </row>
    <row r="18" spans="1:14" x14ac:dyDescent="0.2">
      <c r="A18" s="572"/>
      <c r="B18" s="594"/>
      <c r="C18" s="607"/>
      <c r="D18" s="562"/>
      <c r="E18" s="162" t="s">
        <v>703</v>
      </c>
      <c r="F18" s="562"/>
      <c r="G18" s="612"/>
      <c r="H18" s="617"/>
      <c r="I18" s="562"/>
      <c r="J18" s="562"/>
      <c r="K18" s="562"/>
    </row>
    <row r="19" spans="1:14" x14ac:dyDescent="0.2">
      <c r="A19" s="573"/>
      <c r="B19" s="587"/>
      <c r="C19" s="606"/>
      <c r="D19" s="570"/>
      <c r="E19" s="162" t="s">
        <v>489</v>
      </c>
      <c r="F19" s="570"/>
      <c r="G19" s="609"/>
      <c r="H19" s="618"/>
      <c r="I19" s="570"/>
      <c r="J19" s="570"/>
      <c r="K19" s="570"/>
      <c r="M19" s="193"/>
      <c r="N19" s="193"/>
    </row>
    <row r="20" spans="1:14" x14ac:dyDescent="0.2">
      <c r="A20" s="571"/>
      <c r="B20" s="586" t="s">
        <v>492</v>
      </c>
      <c r="C20" s="605" t="s">
        <v>126</v>
      </c>
      <c r="D20" s="569"/>
      <c r="E20" s="194" t="s">
        <v>493</v>
      </c>
      <c r="F20" s="569"/>
      <c r="G20" s="608" t="s">
        <v>809</v>
      </c>
      <c r="H20" s="616">
        <f>'FORMATO 4 BP'!C24</f>
        <v>0</v>
      </c>
      <c r="I20" s="569" t="s">
        <v>490</v>
      </c>
      <c r="J20" s="569" t="s">
        <v>491</v>
      </c>
      <c r="K20" s="569"/>
    </row>
    <row r="21" spans="1:14" x14ac:dyDescent="0.2">
      <c r="A21" s="573"/>
      <c r="B21" s="587"/>
      <c r="C21" s="606"/>
      <c r="D21" s="570"/>
      <c r="E21" s="162" t="s">
        <v>494</v>
      </c>
      <c r="F21" s="570"/>
      <c r="G21" s="609"/>
      <c r="H21" s="617"/>
      <c r="I21" s="570"/>
      <c r="J21" s="570"/>
      <c r="K21" s="570"/>
    </row>
    <row r="22" spans="1:14" x14ac:dyDescent="0.2">
      <c r="A22" s="571"/>
      <c r="B22" s="586" t="s">
        <v>495</v>
      </c>
      <c r="C22" s="605" t="s">
        <v>496</v>
      </c>
      <c r="D22" s="569"/>
      <c r="E22" s="194" t="s">
        <v>497</v>
      </c>
      <c r="F22" s="569"/>
      <c r="G22" s="608" t="s">
        <v>809</v>
      </c>
      <c r="H22" s="610">
        <f>'FORMATO 4 BP'!D24</f>
        <v>-3104959.0500000045</v>
      </c>
      <c r="I22" s="569" t="s">
        <v>490</v>
      </c>
      <c r="J22" s="569" t="s">
        <v>491</v>
      </c>
      <c r="K22" s="569"/>
    </row>
    <row r="23" spans="1:14" x14ac:dyDescent="0.2">
      <c r="A23" s="573"/>
      <c r="B23" s="587"/>
      <c r="C23" s="606"/>
      <c r="D23" s="570"/>
      <c r="E23" s="162" t="s">
        <v>498</v>
      </c>
      <c r="F23" s="570"/>
      <c r="G23" s="609"/>
      <c r="H23" s="611"/>
      <c r="I23" s="570"/>
      <c r="J23" s="570"/>
      <c r="K23" s="570"/>
    </row>
    <row r="24" spans="1:14" x14ac:dyDescent="0.2">
      <c r="A24" s="189">
        <v>2</v>
      </c>
      <c r="B24" s="582" t="s">
        <v>499</v>
      </c>
      <c r="C24" s="582"/>
      <c r="D24" s="195"/>
      <c r="E24" s="195"/>
      <c r="F24" s="195"/>
      <c r="G24" s="196"/>
      <c r="H24" s="368"/>
      <c r="I24" s="195"/>
      <c r="J24" s="190"/>
      <c r="K24" s="197"/>
    </row>
    <row r="25" spans="1:14" x14ac:dyDescent="0.2">
      <c r="A25" s="571"/>
      <c r="B25" s="586" t="s">
        <v>485</v>
      </c>
      <c r="C25" s="605" t="s">
        <v>486</v>
      </c>
      <c r="D25" s="569"/>
      <c r="E25" s="162" t="s">
        <v>487</v>
      </c>
      <c r="F25" s="569"/>
      <c r="G25" s="608" t="s">
        <v>809</v>
      </c>
      <c r="H25" s="610">
        <v>0</v>
      </c>
      <c r="I25" s="569" t="s">
        <v>490</v>
      </c>
      <c r="J25" s="569" t="s">
        <v>491</v>
      </c>
      <c r="K25" s="569"/>
    </row>
    <row r="26" spans="1:14" x14ac:dyDescent="0.2">
      <c r="A26" s="572"/>
      <c r="B26" s="594"/>
      <c r="C26" s="607"/>
      <c r="D26" s="562"/>
      <c r="E26" s="162" t="s">
        <v>488</v>
      </c>
      <c r="F26" s="562"/>
      <c r="G26" s="612"/>
      <c r="H26" s="611"/>
      <c r="I26" s="562"/>
      <c r="J26" s="562"/>
      <c r="K26" s="562"/>
    </row>
    <row r="27" spans="1:14" x14ac:dyDescent="0.2">
      <c r="A27" s="573"/>
      <c r="B27" s="587"/>
      <c r="C27" s="606"/>
      <c r="D27" s="570"/>
      <c r="E27" s="162" t="s">
        <v>489</v>
      </c>
      <c r="F27" s="570"/>
      <c r="G27" s="609"/>
      <c r="H27" s="613"/>
      <c r="I27" s="570"/>
      <c r="J27" s="570"/>
      <c r="K27" s="570"/>
    </row>
    <row r="28" spans="1:14" x14ac:dyDescent="0.2">
      <c r="A28" s="571"/>
      <c r="B28" s="586" t="s">
        <v>492</v>
      </c>
      <c r="C28" s="605" t="s">
        <v>126</v>
      </c>
      <c r="D28" s="569"/>
      <c r="E28" s="194" t="s">
        <v>493</v>
      </c>
      <c r="F28" s="569"/>
      <c r="G28" s="608" t="s">
        <v>809</v>
      </c>
      <c r="H28" s="610">
        <f>'FORMATO 4 BP'!C68</f>
        <v>-16171379.050000001</v>
      </c>
      <c r="I28" s="569" t="s">
        <v>490</v>
      </c>
      <c r="J28" s="569" t="s">
        <v>491</v>
      </c>
      <c r="K28" s="569"/>
    </row>
    <row r="29" spans="1:14" x14ac:dyDescent="0.2">
      <c r="A29" s="573"/>
      <c r="B29" s="587"/>
      <c r="C29" s="606"/>
      <c r="D29" s="570"/>
      <c r="E29" s="162" t="s">
        <v>494</v>
      </c>
      <c r="F29" s="570"/>
      <c r="G29" s="609"/>
      <c r="H29" s="611"/>
      <c r="I29" s="570"/>
      <c r="J29" s="570"/>
      <c r="K29" s="570"/>
    </row>
    <row r="30" spans="1:14" x14ac:dyDescent="0.2">
      <c r="A30" s="571"/>
      <c r="B30" s="586" t="s">
        <v>495</v>
      </c>
      <c r="C30" s="605" t="s">
        <v>496</v>
      </c>
      <c r="D30" s="569"/>
      <c r="E30" s="194" t="s">
        <v>497</v>
      </c>
      <c r="F30" s="569"/>
      <c r="G30" s="608" t="s">
        <v>809</v>
      </c>
      <c r="H30" s="610">
        <f>'FORMATO 4 BP'!D68</f>
        <v>4996272.1000000015</v>
      </c>
      <c r="I30" s="569" t="s">
        <v>490</v>
      </c>
      <c r="J30" s="569" t="s">
        <v>491</v>
      </c>
      <c r="K30" s="569"/>
    </row>
    <row r="31" spans="1:14" x14ac:dyDescent="0.2">
      <c r="A31" s="573"/>
      <c r="B31" s="587"/>
      <c r="C31" s="606"/>
      <c r="D31" s="570"/>
      <c r="E31" s="162" t="s">
        <v>498</v>
      </c>
      <c r="F31" s="570"/>
      <c r="G31" s="609"/>
      <c r="H31" s="611"/>
      <c r="I31" s="570"/>
      <c r="J31" s="570"/>
      <c r="K31" s="570"/>
    </row>
    <row r="32" spans="1:14" x14ac:dyDescent="0.2">
      <c r="A32" s="189">
        <v>3</v>
      </c>
      <c r="B32" s="582" t="s">
        <v>500</v>
      </c>
      <c r="C32" s="582"/>
      <c r="D32" s="195"/>
      <c r="E32" s="195"/>
      <c r="F32" s="195"/>
      <c r="G32" s="196"/>
      <c r="H32" s="368"/>
      <c r="I32" s="195"/>
      <c r="J32" s="190"/>
      <c r="K32" s="197"/>
    </row>
    <row r="33" spans="1:11" ht="24" customHeight="1" x14ac:dyDescent="0.2">
      <c r="A33" s="198"/>
      <c r="B33" s="199" t="s">
        <v>485</v>
      </c>
      <c r="C33" s="200" t="s">
        <v>486</v>
      </c>
      <c r="D33" s="178"/>
      <c r="E33" s="162" t="s">
        <v>487</v>
      </c>
      <c r="F33" s="162"/>
      <c r="G33" s="105">
        <v>0</v>
      </c>
      <c r="H33" s="201">
        <v>0</v>
      </c>
      <c r="I33" s="178" t="s">
        <v>490</v>
      </c>
      <c r="J33" s="162" t="s">
        <v>501</v>
      </c>
      <c r="K33" s="162"/>
    </row>
    <row r="34" spans="1:11" ht="24" customHeight="1" x14ac:dyDescent="0.2">
      <c r="A34" s="198"/>
      <c r="B34" s="199" t="s">
        <v>492</v>
      </c>
      <c r="C34" s="200" t="s">
        <v>126</v>
      </c>
      <c r="D34" s="202"/>
      <c r="E34" s="194" t="s">
        <v>502</v>
      </c>
      <c r="F34" s="194"/>
      <c r="G34" s="101">
        <v>0</v>
      </c>
      <c r="H34" s="203">
        <v>0</v>
      </c>
      <c r="I34" s="202" t="s">
        <v>490</v>
      </c>
      <c r="J34" s="194" t="s">
        <v>501</v>
      </c>
      <c r="K34" s="194"/>
    </row>
    <row r="35" spans="1:11" x14ac:dyDescent="0.2">
      <c r="A35" s="571"/>
      <c r="B35" s="586" t="s">
        <v>495</v>
      </c>
      <c r="C35" s="605" t="s">
        <v>496</v>
      </c>
      <c r="D35" s="569"/>
      <c r="E35" s="194" t="s">
        <v>497</v>
      </c>
      <c r="F35" s="569"/>
      <c r="G35" s="556">
        <v>0</v>
      </c>
      <c r="H35" s="588">
        <v>0</v>
      </c>
      <c r="I35" s="569" t="s">
        <v>490</v>
      </c>
      <c r="J35" s="569" t="s">
        <v>501</v>
      </c>
      <c r="K35" s="569"/>
    </row>
    <row r="36" spans="1:11" x14ac:dyDescent="0.2">
      <c r="A36" s="573"/>
      <c r="B36" s="587"/>
      <c r="C36" s="606"/>
      <c r="D36" s="570"/>
      <c r="E36" s="162" t="s">
        <v>498</v>
      </c>
      <c r="F36" s="570"/>
      <c r="G36" s="557"/>
      <c r="H36" s="589"/>
      <c r="I36" s="570"/>
      <c r="J36" s="570"/>
      <c r="K36" s="570"/>
    </row>
    <row r="37" spans="1:11" x14ac:dyDescent="0.2">
      <c r="A37" s="189">
        <v>4</v>
      </c>
      <c r="B37" s="582" t="s">
        <v>503</v>
      </c>
      <c r="C37" s="582"/>
      <c r="D37" s="195"/>
      <c r="E37" s="195"/>
      <c r="F37" s="195"/>
      <c r="G37" s="196"/>
      <c r="H37" s="204"/>
      <c r="I37" s="195"/>
      <c r="J37" s="190"/>
      <c r="K37" s="197"/>
    </row>
    <row r="38" spans="1:11" x14ac:dyDescent="0.2">
      <c r="A38" s="205"/>
      <c r="B38" s="206" t="s">
        <v>485</v>
      </c>
      <c r="C38" s="207" t="s">
        <v>504</v>
      </c>
      <c r="D38" s="190"/>
      <c r="E38" s="190"/>
      <c r="F38" s="190"/>
      <c r="G38" s="191"/>
      <c r="H38" s="208"/>
      <c r="I38" s="190"/>
      <c r="J38" s="190"/>
      <c r="K38" s="192"/>
    </row>
    <row r="39" spans="1:11" x14ac:dyDescent="0.2">
      <c r="A39" s="198"/>
      <c r="B39" s="199"/>
      <c r="C39" s="200" t="s">
        <v>505</v>
      </c>
      <c r="D39" s="178"/>
      <c r="E39" s="162" t="s">
        <v>506</v>
      </c>
      <c r="F39" s="162"/>
      <c r="G39" s="105">
        <v>0</v>
      </c>
      <c r="H39" s="165">
        <v>0</v>
      </c>
      <c r="I39" s="178" t="s">
        <v>490</v>
      </c>
      <c r="J39" s="162" t="s">
        <v>507</v>
      </c>
      <c r="K39" s="162"/>
    </row>
    <row r="40" spans="1:11" x14ac:dyDescent="0.2">
      <c r="A40" s="571"/>
      <c r="B40" s="586"/>
      <c r="C40" s="605" t="s">
        <v>508</v>
      </c>
      <c r="D40" s="569"/>
      <c r="E40" s="194" t="s">
        <v>509</v>
      </c>
      <c r="F40" s="569"/>
      <c r="G40" s="556">
        <v>0</v>
      </c>
      <c r="H40" s="588">
        <v>0</v>
      </c>
      <c r="I40" s="569" t="s">
        <v>490</v>
      </c>
      <c r="J40" s="569" t="s">
        <v>507</v>
      </c>
      <c r="K40" s="569"/>
    </row>
    <row r="41" spans="1:11" x14ac:dyDescent="0.2">
      <c r="A41" s="573"/>
      <c r="B41" s="587"/>
      <c r="C41" s="606"/>
      <c r="D41" s="570"/>
      <c r="E41" s="162" t="s">
        <v>510</v>
      </c>
      <c r="F41" s="570"/>
      <c r="G41" s="557"/>
      <c r="H41" s="589"/>
      <c r="I41" s="570"/>
      <c r="J41" s="570"/>
      <c r="K41" s="570"/>
    </row>
    <row r="42" spans="1:11" x14ac:dyDescent="0.2">
      <c r="A42" s="591"/>
      <c r="B42" s="586" t="s">
        <v>492</v>
      </c>
      <c r="C42" s="209" t="s">
        <v>511</v>
      </c>
      <c r="D42" s="566"/>
      <c r="E42" s="194" t="s">
        <v>513</v>
      </c>
      <c r="F42" s="566"/>
      <c r="G42" s="556">
        <v>0</v>
      </c>
      <c r="H42" s="588">
        <v>0</v>
      </c>
      <c r="I42" s="569" t="s">
        <v>490</v>
      </c>
      <c r="J42" s="569" t="s">
        <v>507</v>
      </c>
      <c r="K42" s="569"/>
    </row>
    <row r="43" spans="1:11" x14ac:dyDescent="0.2">
      <c r="A43" s="592"/>
      <c r="B43" s="587"/>
      <c r="C43" s="200" t="s">
        <v>512</v>
      </c>
      <c r="D43" s="568"/>
      <c r="E43" s="162" t="s">
        <v>514</v>
      </c>
      <c r="F43" s="568"/>
      <c r="G43" s="557"/>
      <c r="H43" s="589"/>
      <c r="I43" s="570"/>
      <c r="J43" s="570"/>
      <c r="K43" s="570"/>
    </row>
    <row r="44" spans="1:11" x14ac:dyDescent="0.2">
      <c r="A44" s="591"/>
      <c r="B44" s="586" t="s">
        <v>495</v>
      </c>
      <c r="C44" s="605" t="s">
        <v>515</v>
      </c>
      <c r="D44" s="566"/>
      <c r="E44" s="194" t="s">
        <v>516</v>
      </c>
      <c r="F44" s="566"/>
      <c r="G44" s="556">
        <v>0</v>
      </c>
      <c r="H44" s="588">
        <v>0</v>
      </c>
      <c r="I44" s="569" t="s">
        <v>490</v>
      </c>
      <c r="J44" s="569" t="s">
        <v>507</v>
      </c>
      <c r="K44" s="569"/>
    </row>
    <row r="45" spans="1:11" x14ac:dyDescent="0.2">
      <c r="A45" s="592"/>
      <c r="B45" s="587"/>
      <c r="C45" s="606"/>
      <c r="D45" s="568"/>
      <c r="E45" s="169" t="s">
        <v>517</v>
      </c>
      <c r="F45" s="568"/>
      <c r="G45" s="557"/>
      <c r="H45" s="589"/>
      <c r="I45" s="570"/>
      <c r="J45" s="570"/>
      <c r="K45" s="570"/>
    </row>
    <row r="46" spans="1:11" x14ac:dyDescent="0.2">
      <c r="A46" s="591"/>
      <c r="B46" s="586" t="s">
        <v>518</v>
      </c>
      <c r="C46" s="210" t="s">
        <v>519</v>
      </c>
      <c r="D46" s="566"/>
      <c r="E46" s="194" t="s">
        <v>513</v>
      </c>
      <c r="F46" s="566"/>
      <c r="G46" s="556">
        <v>0</v>
      </c>
      <c r="H46" s="588">
        <v>0</v>
      </c>
      <c r="I46" s="569" t="s">
        <v>490</v>
      </c>
      <c r="J46" s="569" t="s">
        <v>507</v>
      </c>
      <c r="K46" s="569"/>
    </row>
    <row r="47" spans="1:11" x14ac:dyDescent="0.2">
      <c r="A47" s="592"/>
      <c r="B47" s="587"/>
      <c r="C47" s="200" t="s">
        <v>520</v>
      </c>
      <c r="D47" s="568"/>
      <c r="E47" s="169" t="s">
        <v>514</v>
      </c>
      <c r="F47" s="568"/>
      <c r="G47" s="557"/>
      <c r="H47" s="589"/>
      <c r="I47" s="570"/>
      <c r="J47" s="570"/>
      <c r="K47" s="570"/>
    </row>
    <row r="48" spans="1:11" x14ac:dyDescent="0.2">
      <c r="A48" s="433"/>
      <c r="B48" s="433"/>
      <c r="C48" s="433"/>
      <c r="D48" s="433"/>
      <c r="E48" s="433"/>
      <c r="F48" s="433"/>
      <c r="G48" s="433"/>
      <c r="H48" s="433"/>
      <c r="I48" s="433"/>
      <c r="J48" s="433"/>
      <c r="K48" s="433"/>
    </row>
    <row r="49" spans="1:11" x14ac:dyDescent="0.2">
      <c r="A49" s="211">
        <v>5</v>
      </c>
      <c r="B49" s="582" t="s">
        <v>521</v>
      </c>
      <c r="C49" s="582"/>
      <c r="D49" s="195"/>
      <c r="E49" s="195"/>
      <c r="F49" s="195"/>
      <c r="G49" s="196"/>
      <c r="H49" s="195"/>
      <c r="I49" s="195"/>
      <c r="J49" s="195"/>
      <c r="K49" s="197"/>
    </row>
    <row r="50" spans="1:11" x14ac:dyDescent="0.2">
      <c r="A50" s="198"/>
      <c r="B50" s="199" t="s">
        <v>485</v>
      </c>
      <c r="C50" s="200" t="s">
        <v>522</v>
      </c>
      <c r="D50" s="178"/>
      <c r="E50" s="162" t="s">
        <v>523</v>
      </c>
      <c r="F50" s="162"/>
      <c r="G50" s="258"/>
      <c r="H50" s="212"/>
      <c r="I50" s="178" t="s">
        <v>490</v>
      </c>
      <c r="J50" s="162" t="s">
        <v>524</v>
      </c>
      <c r="K50" s="162"/>
    </row>
    <row r="51" spans="1:11" x14ac:dyDescent="0.2">
      <c r="A51" s="198"/>
      <c r="B51" s="199" t="s">
        <v>492</v>
      </c>
      <c r="C51" s="200" t="s">
        <v>496</v>
      </c>
      <c r="D51" s="202"/>
      <c r="E51" s="194" t="s">
        <v>523</v>
      </c>
      <c r="F51" s="194"/>
      <c r="G51" s="258"/>
      <c r="H51" s="213"/>
      <c r="I51" s="202" t="s">
        <v>490</v>
      </c>
      <c r="J51" s="214" t="s">
        <v>525</v>
      </c>
      <c r="K51" s="194"/>
    </row>
    <row r="52" spans="1:11" x14ac:dyDescent="0.2">
      <c r="A52" s="189">
        <v>6</v>
      </c>
      <c r="B52" s="582" t="s">
        <v>526</v>
      </c>
      <c r="C52" s="582"/>
      <c r="D52" s="195"/>
      <c r="E52" s="195"/>
      <c r="F52" s="195"/>
      <c r="G52" s="196"/>
      <c r="H52" s="195"/>
      <c r="I52" s="195"/>
      <c r="J52" s="190"/>
      <c r="K52" s="197"/>
    </row>
    <row r="53" spans="1:11" x14ac:dyDescent="0.2">
      <c r="A53" s="198"/>
      <c r="B53" s="199" t="s">
        <v>485</v>
      </c>
      <c r="C53" s="200" t="s">
        <v>522</v>
      </c>
      <c r="D53" s="178"/>
      <c r="E53" s="162" t="s">
        <v>494</v>
      </c>
      <c r="F53" s="162"/>
      <c r="G53" s="105">
        <v>0</v>
      </c>
      <c r="H53" s="201">
        <v>0</v>
      </c>
      <c r="I53" s="178" t="s">
        <v>490</v>
      </c>
      <c r="J53" s="169" t="s">
        <v>527</v>
      </c>
      <c r="K53" s="162"/>
    </row>
    <row r="54" spans="1:11" x14ac:dyDescent="0.2">
      <c r="A54" s="189">
        <v>7</v>
      </c>
      <c r="B54" s="582" t="s">
        <v>528</v>
      </c>
      <c r="C54" s="582"/>
      <c r="D54" s="195"/>
      <c r="E54" s="195"/>
      <c r="F54" s="195"/>
      <c r="G54" s="196"/>
      <c r="H54" s="204"/>
      <c r="I54" s="195"/>
      <c r="J54" s="190"/>
      <c r="K54" s="197"/>
    </row>
    <row r="55" spans="1:11" x14ac:dyDescent="0.2">
      <c r="A55" s="571"/>
      <c r="B55" s="586" t="s">
        <v>485</v>
      </c>
      <c r="C55" s="605" t="s">
        <v>486</v>
      </c>
      <c r="D55" s="569"/>
      <c r="E55" s="162" t="s">
        <v>529</v>
      </c>
      <c r="F55" s="569"/>
      <c r="G55" s="556">
        <v>0</v>
      </c>
      <c r="H55" s="588">
        <v>0</v>
      </c>
      <c r="I55" s="569" t="s">
        <v>490</v>
      </c>
      <c r="J55" s="569" t="s">
        <v>530</v>
      </c>
      <c r="K55" s="569"/>
    </row>
    <row r="56" spans="1:11" x14ac:dyDescent="0.2">
      <c r="A56" s="573"/>
      <c r="B56" s="587"/>
      <c r="C56" s="606"/>
      <c r="D56" s="570"/>
      <c r="E56" s="169" t="s">
        <v>241</v>
      </c>
      <c r="F56" s="570"/>
      <c r="G56" s="557"/>
      <c r="H56" s="589"/>
      <c r="I56" s="570"/>
      <c r="J56" s="570"/>
      <c r="K56" s="570"/>
    </row>
    <row r="57" spans="1:11" x14ac:dyDescent="0.2">
      <c r="A57" s="198"/>
      <c r="B57" s="199" t="s">
        <v>492</v>
      </c>
      <c r="C57" s="200" t="s">
        <v>126</v>
      </c>
      <c r="D57" s="178"/>
      <c r="E57" s="162" t="s">
        <v>506</v>
      </c>
      <c r="F57" s="162"/>
      <c r="G57" s="105">
        <v>0</v>
      </c>
      <c r="H57" s="203">
        <v>0</v>
      </c>
      <c r="I57" s="178" t="s">
        <v>490</v>
      </c>
      <c r="J57" s="194" t="s">
        <v>530</v>
      </c>
      <c r="K57" s="194"/>
    </row>
    <row r="58" spans="1:11" x14ac:dyDescent="0.2">
      <c r="A58" s="571"/>
      <c r="B58" s="586" t="s">
        <v>495</v>
      </c>
      <c r="C58" s="605" t="s">
        <v>496</v>
      </c>
      <c r="D58" s="569"/>
      <c r="E58" s="194" t="s">
        <v>509</v>
      </c>
      <c r="F58" s="569"/>
      <c r="G58" s="556">
        <v>0</v>
      </c>
      <c r="H58" s="588">
        <v>0</v>
      </c>
      <c r="I58" s="569" t="s">
        <v>490</v>
      </c>
      <c r="J58" s="569" t="s">
        <v>530</v>
      </c>
      <c r="K58" s="569"/>
    </row>
    <row r="59" spans="1:11" x14ac:dyDescent="0.2">
      <c r="A59" s="573"/>
      <c r="B59" s="587"/>
      <c r="C59" s="606"/>
      <c r="D59" s="570"/>
      <c r="E59" s="169" t="s">
        <v>510</v>
      </c>
      <c r="F59" s="570"/>
      <c r="G59" s="557"/>
      <c r="H59" s="589"/>
      <c r="I59" s="570"/>
      <c r="J59" s="570"/>
      <c r="K59" s="570"/>
    </row>
    <row r="60" spans="1:11" x14ac:dyDescent="0.2">
      <c r="A60" s="451" t="s">
        <v>531</v>
      </c>
      <c r="B60" s="590"/>
      <c r="C60" s="590"/>
      <c r="D60" s="590"/>
      <c r="E60" s="590"/>
      <c r="F60" s="590"/>
      <c r="G60" s="590"/>
      <c r="H60" s="187"/>
      <c r="I60" s="187"/>
      <c r="J60" s="187"/>
      <c r="K60" s="188"/>
    </row>
    <row r="61" spans="1:11" x14ac:dyDescent="0.2">
      <c r="A61" s="189">
        <v>1</v>
      </c>
      <c r="B61" s="582" t="s">
        <v>532</v>
      </c>
      <c r="C61" s="582"/>
      <c r="D61" s="190"/>
      <c r="E61" s="191"/>
      <c r="F61" s="190"/>
      <c r="G61" s="191"/>
      <c r="H61" s="190"/>
      <c r="I61" s="190"/>
      <c r="J61" s="190"/>
      <c r="K61" s="192"/>
    </row>
    <row r="62" spans="1:11" x14ac:dyDescent="0.2">
      <c r="A62" s="591"/>
      <c r="B62" s="586" t="s">
        <v>485</v>
      </c>
      <c r="C62" s="605" t="s">
        <v>533</v>
      </c>
      <c r="D62" s="569"/>
      <c r="E62" s="162" t="s">
        <v>534</v>
      </c>
      <c r="F62" s="569"/>
      <c r="G62" s="556">
        <v>0</v>
      </c>
      <c r="H62" s="566"/>
      <c r="I62" s="566"/>
      <c r="J62" s="569" t="s">
        <v>535</v>
      </c>
      <c r="K62" s="569"/>
    </row>
    <row r="63" spans="1:11" x14ac:dyDescent="0.2">
      <c r="A63" s="593"/>
      <c r="B63" s="594"/>
      <c r="C63" s="607"/>
      <c r="D63" s="562"/>
      <c r="E63" s="162" t="s">
        <v>529</v>
      </c>
      <c r="F63" s="562"/>
      <c r="G63" s="463"/>
      <c r="H63" s="567"/>
      <c r="I63" s="567"/>
      <c r="J63" s="562"/>
      <c r="K63" s="562"/>
    </row>
    <row r="64" spans="1:11" x14ac:dyDescent="0.2">
      <c r="A64" s="592"/>
      <c r="B64" s="587"/>
      <c r="C64" s="606"/>
      <c r="D64" s="570"/>
      <c r="E64" s="169" t="s">
        <v>241</v>
      </c>
      <c r="F64" s="570"/>
      <c r="G64" s="557"/>
      <c r="H64" s="568"/>
      <c r="I64" s="568"/>
      <c r="J64" s="570"/>
      <c r="K64" s="570"/>
    </row>
    <row r="65" spans="1:11" x14ac:dyDescent="0.2">
      <c r="A65" s="591"/>
      <c r="B65" s="586" t="s">
        <v>492</v>
      </c>
      <c r="C65" s="605" t="s">
        <v>536</v>
      </c>
      <c r="D65" s="569"/>
      <c r="E65" s="162" t="s">
        <v>534</v>
      </c>
      <c r="F65" s="569"/>
      <c r="G65" s="556">
        <v>0</v>
      </c>
      <c r="H65" s="566"/>
      <c r="I65" s="566"/>
      <c r="J65" s="569" t="s">
        <v>535</v>
      </c>
      <c r="K65" s="569"/>
    </row>
    <row r="66" spans="1:11" x14ac:dyDescent="0.2">
      <c r="A66" s="593"/>
      <c r="B66" s="594"/>
      <c r="C66" s="607"/>
      <c r="D66" s="562"/>
      <c r="E66" s="162" t="s">
        <v>529</v>
      </c>
      <c r="F66" s="562"/>
      <c r="G66" s="463"/>
      <c r="H66" s="567"/>
      <c r="I66" s="567"/>
      <c r="J66" s="562"/>
      <c r="K66" s="562"/>
    </row>
    <row r="67" spans="1:11" x14ac:dyDescent="0.2">
      <c r="A67" s="592"/>
      <c r="B67" s="587"/>
      <c r="C67" s="606"/>
      <c r="D67" s="570"/>
      <c r="E67" s="169" t="s">
        <v>537</v>
      </c>
      <c r="F67" s="570"/>
      <c r="G67" s="557"/>
      <c r="H67" s="568"/>
      <c r="I67" s="568"/>
      <c r="J67" s="570"/>
      <c r="K67" s="570"/>
    </row>
    <row r="68" spans="1:11" x14ac:dyDescent="0.2">
      <c r="A68" s="591"/>
      <c r="B68" s="586" t="s">
        <v>495</v>
      </c>
      <c r="C68" s="209" t="s">
        <v>538</v>
      </c>
      <c r="D68" s="569"/>
      <c r="E68" s="162" t="s">
        <v>534</v>
      </c>
      <c r="F68" s="569"/>
      <c r="G68" s="556">
        <v>0</v>
      </c>
      <c r="H68" s="566"/>
      <c r="I68" s="566"/>
      <c r="J68" s="569" t="s">
        <v>535</v>
      </c>
      <c r="K68" s="569"/>
    </row>
    <row r="69" spans="1:11" x14ac:dyDescent="0.2">
      <c r="A69" s="593"/>
      <c r="B69" s="594"/>
      <c r="C69" s="209" t="s">
        <v>539</v>
      </c>
      <c r="D69" s="562"/>
      <c r="E69" s="162" t="s">
        <v>529</v>
      </c>
      <c r="F69" s="562"/>
      <c r="G69" s="463"/>
      <c r="H69" s="567"/>
      <c r="I69" s="567"/>
      <c r="J69" s="562"/>
      <c r="K69" s="562"/>
    </row>
    <row r="70" spans="1:11" x14ac:dyDescent="0.2">
      <c r="A70" s="592"/>
      <c r="B70" s="587"/>
      <c r="C70" s="215"/>
      <c r="D70" s="570"/>
      <c r="E70" s="169" t="s">
        <v>241</v>
      </c>
      <c r="F70" s="570"/>
      <c r="G70" s="557"/>
      <c r="H70" s="568"/>
      <c r="I70" s="568"/>
      <c r="J70" s="570"/>
      <c r="K70" s="570"/>
    </row>
    <row r="71" spans="1:11" x14ac:dyDescent="0.2">
      <c r="A71" s="591"/>
      <c r="B71" s="586" t="s">
        <v>518</v>
      </c>
      <c r="C71" s="209" t="s">
        <v>540</v>
      </c>
      <c r="D71" s="569"/>
      <c r="E71" s="162" t="s">
        <v>534</v>
      </c>
      <c r="F71" s="569"/>
      <c r="G71" s="556">
        <v>0</v>
      </c>
      <c r="H71" s="566"/>
      <c r="I71" s="566"/>
      <c r="J71" s="569" t="s">
        <v>535</v>
      </c>
      <c r="K71" s="569"/>
    </row>
    <row r="72" spans="1:11" x14ac:dyDescent="0.2">
      <c r="A72" s="593"/>
      <c r="B72" s="594"/>
      <c r="C72" s="209" t="s">
        <v>541</v>
      </c>
      <c r="D72" s="562"/>
      <c r="E72" s="162" t="s">
        <v>529</v>
      </c>
      <c r="F72" s="562"/>
      <c r="G72" s="463"/>
      <c r="H72" s="567"/>
      <c r="I72" s="567"/>
      <c r="J72" s="562"/>
      <c r="K72" s="562"/>
    </row>
    <row r="73" spans="1:11" x14ac:dyDescent="0.2">
      <c r="A73" s="592"/>
      <c r="B73" s="587"/>
      <c r="C73" s="215"/>
      <c r="D73" s="570"/>
      <c r="E73" s="169" t="s">
        <v>542</v>
      </c>
      <c r="F73" s="570"/>
      <c r="G73" s="557"/>
      <c r="H73" s="568"/>
      <c r="I73" s="568"/>
      <c r="J73" s="570"/>
      <c r="K73" s="570"/>
    </row>
    <row r="74" spans="1:11" x14ac:dyDescent="0.2">
      <c r="A74" s="591"/>
      <c r="B74" s="586" t="s">
        <v>543</v>
      </c>
      <c r="C74" s="605" t="s">
        <v>544</v>
      </c>
      <c r="D74" s="569"/>
      <c r="E74" s="162" t="s">
        <v>529</v>
      </c>
      <c r="F74" s="569"/>
      <c r="G74" s="556">
        <v>0</v>
      </c>
      <c r="H74" s="566"/>
      <c r="I74" s="566"/>
      <c r="J74" s="569" t="s">
        <v>535</v>
      </c>
      <c r="K74" s="569"/>
    </row>
    <row r="75" spans="1:11" x14ac:dyDescent="0.2">
      <c r="A75" s="592"/>
      <c r="B75" s="587"/>
      <c r="C75" s="606"/>
      <c r="D75" s="570"/>
      <c r="E75" s="169" t="s">
        <v>545</v>
      </c>
      <c r="F75" s="570"/>
      <c r="G75" s="557"/>
      <c r="H75" s="568"/>
      <c r="I75" s="568"/>
      <c r="J75" s="570"/>
      <c r="K75" s="570"/>
    </row>
    <row r="76" spans="1:11" x14ac:dyDescent="0.2">
      <c r="A76" s="595">
        <v>2</v>
      </c>
      <c r="B76" s="597" t="s">
        <v>546</v>
      </c>
      <c r="C76" s="597"/>
      <c r="D76" s="599"/>
      <c r="E76" s="601"/>
      <c r="F76" s="599"/>
      <c r="G76" s="601"/>
      <c r="H76" s="599"/>
      <c r="I76" s="599"/>
      <c r="J76" s="599"/>
      <c r="K76" s="603"/>
    </row>
    <row r="77" spans="1:11" x14ac:dyDescent="0.2">
      <c r="A77" s="596"/>
      <c r="B77" s="598" t="s">
        <v>547</v>
      </c>
      <c r="C77" s="598"/>
      <c r="D77" s="600"/>
      <c r="E77" s="602"/>
      <c r="F77" s="600"/>
      <c r="G77" s="602"/>
      <c r="H77" s="600"/>
      <c r="I77" s="600"/>
      <c r="J77" s="600"/>
      <c r="K77" s="604"/>
    </row>
    <row r="78" spans="1:11" x14ac:dyDescent="0.2">
      <c r="A78" s="591"/>
      <c r="B78" s="586" t="s">
        <v>485</v>
      </c>
      <c r="C78" s="209" t="s">
        <v>548</v>
      </c>
      <c r="D78" s="569"/>
      <c r="E78" s="162" t="s">
        <v>550</v>
      </c>
      <c r="F78" s="569"/>
      <c r="G78" s="556">
        <v>0</v>
      </c>
      <c r="H78" s="566"/>
      <c r="I78" s="566"/>
      <c r="J78" s="569" t="s">
        <v>491</v>
      </c>
      <c r="K78" s="569"/>
    </row>
    <row r="79" spans="1:11" x14ac:dyDescent="0.2">
      <c r="A79" s="593"/>
      <c r="B79" s="594"/>
      <c r="C79" s="209" t="s">
        <v>549</v>
      </c>
      <c r="D79" s="562"/>
      <c r="E79" s="162" t="s">
        <v>529</v>
      </c>
      <c r="F79" s="562"/>
      <c r="G79" s="463"/>
      <c r="H79" s="567"/>
      <c r="I79" s="567"/>
      <c r="J79" s="562"/>
      <c r="K79" s="562"/>
    </row>
    <row r="80" spans="1:11" x14ac:dyDescent="0.2">
      <c r="A80" s="592"/>
      <c r="B80" s="587"/>
      <c r="C80" s="215"/>
      <c r="D80" s="570"/>
      <c r="E80" s="169" t="s">
        <v>241</v>
      </c>
      <c r="F80" s="570"/>
      <c r="G80" s="557"/>
      <c r="H80" s="568"/>
      <c r="I80" s="568"/>
      <c r="J80" s="570"/>
      <c r="K80" s="570"/>
    </row>
    <row r="81" spans="1:11" x14ac:dyDescent="0.2">
      <c r="A81" s="591"/>
      <c r="B81" s="586" t="s">
        <v>492</v>
      </c>
      <c r="C81" s="209" t="s">
        <v>551</v>
      </c>
      <c r="D81" s="569"/>
      <c r="E81" s="162" t="s">
        <v>550</v>
      </c>
      <c r="F81" s="569"/>
      <c r="G81" s="556">
        <v>0</v>
      </c>
      <c r="H81" s="566"/>
      <c r="I81" s="566"/>
      <c r="J81" s="569" t="s">
        <v>491</v>
      </c>
      <c r="K81" s="569"/>
    </row>
    <row r="82" spans="1:11" x14ac:dyDescent="0.2">
      <c r="A82" s="593"/>
      <c r="B82" s="594"/>
      <c r="C82" s="209" t="s">
        <v>552</v>
      </c>
      <c r="D82" s="562"/>
      <c r="E82" s="162" t="s">
        <v>529</v>
      </c>
      <c r="F82" s="562"/>
      <c r="G82" s="463"/>
      <c r="H82" s="567"/>
      <c r="I82" s="567"/>
      <c r="J82" s="562"/>
      <c r="K82" s="562"/>
    </row>
    <row r="83" spans="1:11" x14ac:dyDescent="0.2">
      <c r="A83" s="592"/>
      <c r="B83" s="587"/>
      <c r="C83" s="215"/>
      <c r="D83" s="570"/>
      <c r="E83" s="169" t="s">
        <v>241</v>
      </c>
      <c r="F83" s="570"/>
      <c r="G83" s="557"/>
      <c r="H83" s="568"/>
      <c r="I83" s="568"/>
      <c r="J83" s="570"/>
      <c r="K83" s="570"/>
    </row>
    <row r="84" spans="1:11" x14ac:dyDescent="0.2">
      <c r="A84" s="591"/>
      <c r="B84" s="586" t="s">
        <v>495</v>
      </c>
      <c r="C84" s="209" t="s">
        <v>553</v>
      </c>
      <c r="D84" s="569"/>
      <c r="E84" s="162" t="s">
        <v>550</v>
      </c>
      <c r="F84" s="569"/>
      <c r="G84" s="556">
        <v>0</v>
      </c>
      <c r="H84" s="566"/>
      <c r="I84" s="566"/>
      <c r="J84" s="569" t="s">
        <v>491</v>
      </c>
      <c r="K84" s="569"/>
    </row>
    <row r="85" spans="1:11" x14ac:dyDescent="0.2">
      <c r="A85" s="593"/>
      <c r="B85" s="594"/>
      <c r="C85" s="209" t="s">
        <v>554</v>
      </c>
      <c r="D85" s="562"/>
      <c r="E85" s="162" t="s">
        <v>529</v>
      </c>
      <c r="F85" s="562"/>
      <c r="G85" s="463"/>
      <c r="H85" s="567"/>
      <c r="I85" s="567"/>
      <c r="J85" s="562"/>
      <c r="K85" s="562"/>
    </row>
    <row r="86" spans="1:11" x14ac:dyDescent="0.2">
      <c r="A86" s="592"/>
      <c r="B86" s="587"/>
      <c r="C86" s="215"/>
      <c r="D86" s="570"/>
      <c r="E86" s="169" t="s">
        <v>241</v>
      </c>
      <c r="F86" s="570"/>
      <c r="G86" s="557"/>
      <c r="H86" s="568"/>
      <c r="I86" s="568"/>
      <c r="J86" s="570"/>
      <c r="K86" s="570"/>
    </row>
    <row r="87" spans="1:11" x14ac:dyDescent="0.2">
      <c r="A87" s="591"/>
      <c r="B87" s="586" t="s">
        <v>518</v>
      </c>
      <c r="C87" s="210" t="s">
        <v>555</v>
      </c>
      <c r="D87" s="569"/>
      <c r="E87" s="569" t="s">
        <v>557</v>
      </c>
      <c r="F87" s="569"/>
      <c r="G87" s="556">
        <v>0</v>
      </c>
      <c r="H87" s="566"/>
      <c r="I87" s="566"/>
      <c r="J87" s="569" t="s">
        <v>491</v>
      </c>
      <c r="K87" s="569"/>
    </row>
    <row r="88" spans="1:11" x14ac:dyDescent="0.2">
      <c r="A88" s="592"/>
      <c r="B88" s="587"/>
      <c r="C88" s="200" t="s">
        <v>556</v>
      </c>
      <c r="D88" s="570"/>
      <c r="E88" s="570"/>
      <c r="F88" s="570"/>
      <c r="G88" s="557"/>
      <c r="H88" s="568"/>
      <c r="I88" s="568"/>
      <c r="J88" s="570"/>
      <c r="K88" s="570"/>
    </row>
    <row r="89" spans="1:11" x14ac:dyDescent="0.2">
      <c r="A89" s="464"/>
      <c r="B89" s="464"/>
      <c r="C89" s="464"/>
      <c r="D89" s="464"/>
      <c r="E89" s="464"/>
      <c r="F89" s="464"/>
      <c r="G89" s="464"/>
      <c r="H89" s="464"/>
      <c r="I89" s="464"/>
      <c r="J89" s="464"/>
      <c r="K89" s="464"/>
    </row>
    <row r="90" spans="1:11" x14ac:dyDescent="0.2">
      <c r="A90" s="565"/>
      <c r="B90" s="565"/>
      <c r="C90" s="565"/>
      <c r="D90" s="565"/>
      <c r="E90" s="565"/>
      <c r="F90" s="565"/>
      <c r="G90" s="565"/>
      <c r="H90" s="565"/>
      <c r="I90" s="565"/>
      <c r="J90" s="565"/>
      <c r="K90" s="565"/>
    </row>
    <row r="91" spans="1:11" x14ac:dyDescent="0.2">
      <c r="A91" s="211">
        <v>3</v>
      </c>
      <c r="B91" s="582" t="s">
        <v>558</v>
      </c>
      <c r="C91" s="582"/>
      <c r="D91" s="195"/>
      <c r="E91" s="196"/>
      <c r="F91" s="195"/>
      <c r="G91" s="196"/>
      <c r="H91" s="195"/>
      <c r="I91" s="195"/>
      <c r="J91" s="195"/>
      <c r="K91" s="197"/>
    </row>
    <row r="92" spans="1:11" x14ac:dyDescent="0.2">
      <c r="A92" s="216"/>
      <c r="B92" s="199" t="s">
        <v>485</v>
      </c>
      <c r="C92" s="200" t="s">
        <v>559</v>
      </c>
      <c r="D92" s="179"/>
      <c r="E92" s="169" t="s">
        <v>560</v>
      </c>
      <c r="F92" s="169"/>
      <c r="G92" s="107">
        <v>0</v>
      </c>
      <c r="H92" s="217"/>
      <c r="I92" s="218"/>
      <c r="J92" s="162" t="s">
        <v>524</v>
      </c>
      <c r="K92" s="162"/>
    </row>
    <row r="93" spans="1:11" x14ac:dyDescent="0.2">
      <c r="A93" s="591"/>
      <c r="B93" s="586" t="s">
        <v>492</v>
      </c>
      <c r="C93" s="209" t="s">
        <v>561</v>
      </c>
      <c r="D93" s="569"/>
      <c r="E93" s="569" t="s">
        <v>560</v>
      </c>
      <c r="F93" s="569"/>
      <c r="G93" s="556">
        <v>0</v>
      </c>
      <c r="H93" s="566"/>
      <c r="I93" s="566"/>
      <c r="J93" s="569" t="s">
        <v>524</v>
      </c>
      <c r="K93" s="569"/>
    </row>
    <row r="94" spans="1:11" x14ac:dyDescent="0.2">
      <c r="A94" s="592"/>
      <c r="B94" s="587"/>
      <c r="C94" s="200" t="s">
        <v>562</v>
      </c>
      <c r="D94" s="570"/>
      <c r="E94" s="570"/>
      <c r="F94" s="570"/>
      <c r="G94" s="557"/>
      <c r="H94" s="568"/>
      <c r="I94" s="568"/>
      <c r="J94" s="570"/>
      <c r="K94" s="570"/>
    </row>
    <row r="95" spans="1:11" x14ac:dyDescent="0.2">
      <c r="A95" s="219"/>
      <c r="B95" s="220"/>
      <c r="C95" s="220"/>
      <c r="D95" s="220"/>
      <c r="E95" s="220"/>
      <c r="F95" s="220"/>
      <c r="G95" s="220"/>
      <c r="H95" s="220"/>
      <c r="I95" s="220"/>
      <c r="J95" s="220"/>
      <c r="K95" s="96"/>
    </row>
    <row r="96" spans="1:11" x14ac:dyDescent="0.2">
      <c r="A96" s="583" t="s">
        <v>563</v>
      </c>
      <c r="B96" s="584"/>
      <c r="C96" s="584"/>
      <c r="D96" s="584"/>
      <c r="E96" s="584"/>
      <c r="F96" s="584"/>
      <c r="G96" s="584"/>
      <c r="H96" s="185"/>
      <c r="I96" s="185"/>
      <c r="J96" s="185"/>
      <c r="K96" s="186"/>
    </row>
    <row r="97" spans="1:11" x14ac:dyDescent="0.2">
      <c r="A97" s="451" t="s">
        <v>483</v>
      </c>
      <c r="B97" s="590"/>
      <c r="C97" s="590"/>
      <c r="D97" s="590"/>
      <c r="E97" s="590"/>
      <c r="F97" s="590"/>
      <c r="G97" s="590"/>
      <c r="H97" s="187"/>
      <c r="I97" s="187"/>
      <c r="J97" s="187"/>
      <c r="K97" s="188"/>
    </row>
    <row r="98" spans="1:11" x14ac:dyDescent="0.2">
      <c r="A98" s="189">
        <v>1</v>
      </c>
      <c r="B98" s="582" t="s">
        <v>564</v>
      </c>
      <c r="C98" s="582"/>
      <c r="D98" s="190"/>
      <c r="E98" s="191"/>
      <c r="F98" s="190"/>
      <c r="G98" s="191"/>
      <c r="H98" s="190"/>
      <c r="I98" s="190"/>
      <c r="J98" s="190"/>
      <c r="K98" s="192"/>
    </row>
    <row r="99" spans="1:11" x14ac:dyDescent="0.2">
      <c r="A99" s="198"/>
      <c r="B99" s="199" t="s">
        <v>485</v>
      </c>
      <c r="C99" s="200" t="s">
        <v>565</v>
      </c>
      <c r="D99" s="178"/>
      <c r="E99" s="162" t="s">
        <v>566</v>
      </c>
      <c r="F99" s="162"/>
      <c r="G99" s="105">
        <v>0</v>
      </c>
      <c r="H99" s="201">
        <v>0</v>
      </c>
      <c r="I99" s="178" t="s">
        <v>490</v>
      </c>
      <c r="J99" s="162" t="s">
        <v>567</v>
      </c>
      <c r="K99" s="162"/>
    </row>
    <row r="100" spans="1:11" x14ac:dyDescent="0.2">
      <c r="A100" s="571"/>
      <c r="B100" s="586" t="s">
        <v>492</v>
      </c>
      <c r="C100" s="209" t="s">
        <v>568</v>
      </c>
      <c r="D100" s="569"/>
      <c r="E100" s="569" t="s">
        <v>570</v>
      </c>
      <c r="F100" s="569"/>
      <c r="G100" s="556">
        <v>0</v>
      </c>
      <c r="H100" s="588">
        <v>0</v>
      </c>
      <c r="I100" s="569" t="s">
        <v>490</v>
      </c>
      <c r="J100" s="569" t="s">
        <v>567</v>
      </c>
      <c r="K100" s="569"/>
    </row>
    <row r="101" spans="1:11" x14ac:dyDescent="0.2">
      <c r="A101" s="573"/>
      <c r="B101" s="587"/>
      <c r="C101" s="200" t="s">
        <v>569</v>
      </c>
      <c r="D101" s="570"/>
      <c r="E101" s="570"/>
      <c r="F101" s="570"/>
      <c r="G101" s="557"/>
      <c r="H101" s="589"/>
      <c r="I101" s="570"/>
      <c r="J101" s="570"/>
      <c r="K101" s="570"/>
    </row>
    <row r="102" spans="1:11" x14ac:dyDescent="0.2">
      <c r="A102" s="571"/>
      <c r="B102" s="586" t="s">
        <v>495</v>
      </c>
      <c r="C102" s="209" t="s">
        <v>568</v>
      </c>
      <c r="D102" s="569"/>
      <c r="E102" s="569" t="s">
        <v>570</v>
      </c>
      <c r="F102" s="569"/>
      <c r="G102" s="556">
        <v>0</v>
      </c>
      <c r="H102" s="588">
        <v>0</v>
      </c>
      <c r="I102" s="569" t="s">
        <v>490</v>
      </c>
      <c r="J102" s="569" t="s">
        <v>567</v>
      </c>
      <c r="K102" s="569"/>
    </row>
    <row r="103" spans="1:11" x14ac:dyDescent="0.2">
      <c r="A103" s="573"/>
      <c r="B103" s="587"/>
      <c r="C103" s="200" t="s">
        <v>571</v>
      </c>
      <c r="D103" s="570"/>
      <c r="E103" s="570"/>
      <c r="F103" s="570"/>
      <c r="G103" s="557"/>
      <c r="H103" s="589"/>
      <c r="I103" s="570"/>
      <c r="J103" s="570"/>
      <c r="K103" s="570"/>
    </row>
    <row r="104" spans="1:11" x14ac:dyDescent="0.2">
      <c r="A104" s="571"/>
      <c r="B104" s="586" t="s">
        <v>518</v>
      </c>
      <c r="C104" s="209" t="s">
        <v>568</v>
      </c>
      <c r="D104" s="569"/>
      <c r="E104" s="569" t="s">
        <v>570</v>
      </c>
      <c r="F104" s="569"/>
      <c r="G104" s="556">
        <v>0</v>
      </c>
      <c r="H104" s="588">
        <v>0</v>
      </c>
      <c r="I104" s="569" t="s">
        <v>490</v>
      </c>
      <c r="J104" s="569" t="s">
        <v>567</v>
      </c>
      <c r="K104" s="569"/>
    </row>
    <row r="105" spans="1:11" x14ac:dyDescent="0.2">
      <c r="A105" s="573"/>
      <c r="B105" s="587"/>
      <c r="C105" s="200" t="s">
        <v>572</v>
      </c>
      <c r="D105" s="570"/>
      <c r="E105" s="570"/>
      <c r="F105" s="570"/>
      <c r="G105" s="557"/>
      <c r="H105" s="589"/>
      <c r="I105" s="570"/>
      <c r="J105" s="570"/>
      <c r="K105" s="570"/>
    </row>
    <row r="106" spans="1:11" x14ac:dyDescent="0.2">
      <c r="A106" s="571"/>
      <c r="B106" s="586" t="s">
        <v>543</v>
      </c>
      <c r="C106" s="209" t="s">
        <v>568</v>
      </c>
      <c r="D106" s="569"/>
      <c r="E106" s="569"/>
      <c r="F106" s="569"/>
      <c r="G106" s="556">
        <v>0</v>
      </c>
      <c r="H106" s="588">
        <v>0</v>
      </c>
      <c r="I106" s="569" t="s">
        <v>490</v>
      </c>
      <c r="J106" s="194" t="s">
        <v>574</v>
      </c>
      <c r="K106" s="569"/>
    </row>
    <row r="107" spans="1:11" x14ac:dyDescent="0.2">
      <c r="A107" s="573"/>
      <c r="B107" s="587"/>
      <c r="C107" s="200" t="s">
        <v>573</v>
      </c>
      <c r="D107" s="570"/>
      <c r="E107" s="570"/>
      <c r="F107" s="570"/>
      <c r="G107" s="557"/>
      <c r="H107" s="589"/>
      <c r="I107" s="570"/>
      <c r="J107" s="169" t="s">
        <v>498</v>
      </c>
      <c r="K107" s="570"/>
    </row>
    <row r="108" spans="1:11" x14ac:dyDescent="0.2">
      <c r="A108" s="451" t="s">
        <v>531</v>
      </c>
      <c r="B108" s="590"/>
      <c r="C108" s="590"/>
      <c r="D108" s="590"/>
      <c r="E108" s="590"/>
      <c r="F108" s="590"/>
      <c r="G108" s="590"/>
      <c r="H108" s="187"/>
      <c r="I108" s="187"/>
      <c r="J108" s="187"/>
      <c r="K108" s="188"/>
    </row>
    <row r="109" spans="1:11" x14ac:dyDescent="0.2">
      <c r="A109" s="571">
        <v>1</v>
      </c>
      <c r="B109" s="574" t="s">
        <v>575</v>
      </c>
      <c r="C109" s="575"/>
      <c r="D109" s="569"/>
      <c r="E109" s="162" t="s">
        <v>577</v>
      </c>
      <c r="F109" s="569"/>
      <c r="G109" s="556">
        <v>0</v>
      </c>
      <c r="H109" s="566"/>
      <c r="I109" s="566"/>
      <c r="J109" s="569" t="s">
        <v>580</v>
      </c>
      <c r="K109" s="569"/>
    </row>
    <row r="110" spans="1:11" x14ac:dyDescent="0.2">
      <c r="A110" s="572"/>
      <c r="B110" s="576" t="s">
        <v>576</v>
      </c>
      <c r="C110" s="447"/>
      <c r="D110" s="562"/>
      <c r="E110" s="162" t="s">
        <v>578</v>
      </c>
      <c r="F110" s="562"/>
      <c r="G110" s="463"/>
      <c r="H110" s="567"/>
      <c r="I110" s="567"/>
      <c r="J110" s="562"/>
      <c r="K110" s="562"/>
    </row>
    <row r="111" spans="1:11" x14ac:dyDescent="0.2">
      <c r="A111" s="573"/>
      <c r="B111" s="577"/>
      <c r="C111" s="578"/>
      <c r="D111" s="570"/>
      <c r="E111" s="162" t="s">
        <v>579</v>
      </c>
      <c r="F111" s="570"/>
      <c r="G111" s="557"/>
      <c r="H111" s="568"/>
      <c r="I111" s="568"/>
      <c r="J111" s="570"/>
      <c r="K111" s="570"/>
    </row>
    <row r="112" spans="1:11" x14ac:dyDescent="0.2">
      <c r="A112" s="571">
        <v>2</v>
      </c>
      <c r="B112" s="574" t="s">
        <v>581</v>
      </c>
      <c r="C112" s="575"/>
      <c r="D112" s="569"/>
      <c r="E112" s="194" t="s">
        <v>577</v>
      </c>
      <c r="F112" s="569"/>
      <c r="G112" s="556">
        <v>0</v>
      </c>
      <c r="H112" s="566"/>
      <c r="I112" s="566"/>
      <c r="J112" s="569" t="s">
        <v>580</v>
      </c>
      <c r="K112" s="569"/>
    </row>
    <row r="113" spans="1:11" x14ac:dyDescent="0.2">
      <c r="A113" s="572"/>
      <c r="B113" s="576" t="s">
        <v>582</v>
      </c>
      <c r="C113" s="447"/>
      <c r="D113" s="562"/>
      <c r="E113" s="162" t="s">
        <v>578</v>
      </c>
      <c r="F113" s="562"/>
      <c r="G113" s="463"/>
      <c r="H113" s="567"/>
      <c r="I113" s="567"/>
      <c r="J113" s="562"/>
      <c r="K113" s="562"/>
    </row>
    <row r="114" spans="1:11" x14ac:dyDescent="0.2">
      <c r="A114" s="573"/>
      <c r="B114" s="577"/>
      <c r="C114" s="578"/>
      <c r="D114" s="570"/>
      <c r="E114" s="162" t="s">
        <v>579</v>
      </c>
      <c r="F114" s="570"/>
      <c r="G114" s="557"/>
      <c r="H114" s="568"/>
      <c r="I114" s="568"/>
      <c r="J114" s="570"/>
      <c r="K114" s="570"/>
    </row>
    <row r="115" spans="1:11" x14ac:dyDescent="0.2">
      <c r="A115" s="571">
        <v>3</v>
      </c>
      <c r="B115" s="574" t="s">
        <v>583</v>
      </c>
      <c r="C115" s="575"/>
      <c r="D115" s="569"/>
      <c r="E115" s="194" t="s">
        <v>577</v>
      </c>
      <c r="F115" s="569"/>
      <c r="G115" s="556">
        <v>0</v>
      </c>
      <c r="H115" s="566"/>
      <c r="I115" s="566"/>
      <c r="J115" s="569" t="s">
        <v>585</v>
      </c>
      <c r="K115" s="569"/>
    </row>
    <row r="116" spans="1:11" x14ac:dyDescent="0.2">
      <c r="A116" s="572"/>
      <c r="B116" s="576" t="s">
        <v>584</v>
      </c>
      <c r="C116" s="447"/>
      <c r="D116" s="562"/>
      <c r="E116" s="162" t="s">
        <v>578</v>
      </c>
      <c r="F116" s="562"/>
      <c r="G116" s="463"/>
      <c r="H116" s="567"/>
      <c r="I116" s="567"/>
      <c r="J116" s="562"/>
      <c r="K116" s="562"/>
    </row>
    <row r="117" spans="1:11" x14ac:dyDescent="0.2">
      <c r="A117" s="573"/>
      <c r="B117" s="577"/>
      <c r="C117" s="578"/>
      <c r="D117" s="570"/>
      <c r="E117" s="169" t="s">
        <v>579</v>
      </c>
      <c r="F117" s="570"/>
      <c r="G117" s="557"/>
      <c r="H117" s="568"/>
      <c r="I117" s="568"/>
      <c r="J117" s="570"/>
      <c r="K117" s="570"/>
    </row>
    <row r="118" spans="1:11" x14ac:dyDescent="0.2">
      <c r="A118" s="583" t="s">
        <v>586</v>
      </c>
      <c r="B118" s="584"/>
      <c r="C118" s="584"/>
      <c r="D118" s="584"/>
      <c r="E118" s="584"/>
      <c r="F118" s="584"/>
      <c r="G118" s="585"/>
      <c r="H118" s="221"/>
      <c r="I118" s="221"/>
      <c r="J118" s="221"/>
      <c r="K118" s="221"/>
    </row>
    <row r="119" spans="1:11" x14ac:dyDescent="0.2">
      <c r="A119" s="579" t="s">
        <v>483</v>
      </c>
      <c r="B119" s="580"/>
      <c r="C119" s="580"/>
      <c r="D119" s="580"/>
      <c r="E119" s="580"/>
      <c r="F119" s="580"/>
      <c r="G119" s="580"/>
      <c r="H119" s="580"/>
      <c r="I119" s="580"/>
      <c r="J119" s="580"/>
      <c r="K119" s="581"/>
    </row>
    <row r="120" spans="1:11" x14ac:dyDescent="0.2">
      <c r="A120" s="211">
        <v>1</v>
      </c>
      <c r="B120" s="582" t="s">
        <v>587</v>
      </c>
      <c r="C120" s="582"/>
      <c r="D120" s="195"/>
      <c r="E120" s="196"/>
      <c r="F120" s="195"/>
      <c r="G120" s="196"/>
      <c r="H120" s="195"/>
      <c r="I120" s="195"/>
      <c r="J120" s="195"/>
      <c r="K120" s="197"/>
    </row>
    <row r="121" spans="1:11" x14ac:dyDescent="0.2">
      <c r="A121" s="222"/>
      <c r="B121" s="223" t="s">
        <v>485</v>
      </c>
      <c r="C121" s="224" t="s">
        <v>588</v>
      </c>
      <c r="D121" s="225"/>
      <c r="E121" s="225"/>
      <c r="F121" s="225"/>
      <c r="G121" s="226">
        <v>0</v>
      </c>
      <c r="H121" s="225">
        <v>0</v>
      </c>
      <c r="I121" s="225" t="s">
        <v>490</v>
      </c>
      <c r="J121" s="225" t="s">
        <v>589</v>
      </c>
      <c r="K121" s="225"/>
    </row>
    <row r="122" spans="1:11" x14ac:dyDescent="0.2">
      <c r="A122" s="222"/>
      <c r="B122" s="223" t="s">
        <v>492</v>
      </c>
      <c r="C122" s="224" t="s">
        <v>590</v>
      </c>
      <c r="D122" s="225"/>
      <c r="E122" s="225"/>
      <c r="F122" s="225"/>
      <c r="G122" s="226">
        <v>0</v>
      </c>
      <c r="H122" s="225">
        <v>0</v>
      </c>
      <c r="I122" s="225" t="s">
        <v>490</v>
      </c>
      <c r="J122" s="225" t="s">
        <v>589</v>
      </c>
      <c r="K122" s="225"/>
    </row>
    <row r="123" spans="1:11" x14ac:dyDescent="0.2">
      <c r="A123" s="552"/>
      <c r="B123" s="552"/>
      <c r="C123" s="552"/>
      <c r="D123" s="552"/>
      <c r="E123" s="552"/>
      <c r="F123" s="552"/>
      <c r="G123" s="552"/>
      <c r="H123" s="552"/>
      <c r="I123" s="552"/>
      <c r="J123" s="552"/>
      <c r="K123" s="552"/>
    </row>
    <row r="126" spans="1:11" x14ac:dyDescent="0.2">
      <c r="A126" s="158" t="s">
        <v>599</v>
      </c>
      <c r="B126" s="151"/>
      <c r="D126" s="158"/>
      <c r="E126" s="158"/>
      <c r="H126" s="379" t="s">
        <v>633</v>
      </c>
      <c r="I126" s="379"/>
      <c r="J126" s="379"/>
    </row>
    <row r="127" spans="1:11" x14ac:dyDescent="0.2">
      <c r="A127" s="158" t="s">
        <v>597</v>
      </c>
      <c r="B127" s="158"/>
      <c r="D127" s="158"/>
      <c r="E127" s="158"/>
      <c r="H127" s="379" t="s">
        <v>598</v>
      </c>
      <c r="I127" s="379"/>
      <c r="J127" s="379"/>
    </row>
  </sheetData>
  <mergeCells count="350">
    <mergeCell ref="H126:J126"/>
    <mergeCell ref="H127:J127"/>
    <mergeCell ref="H12:H13"/>
    <mergeCell ref="A14:G14"/>
    <mergeCell ref="A5:K5"/>
    <mergeCell ref="A6:K6"/>
    <mergeCell ref="A7:K7"/>
    <mergeCell ref="A8:K8"/>
    <mergeCell ref="A9:K9"/>
    <mergeCell ref="A10:C13"/>
    <mergeCell ref="D10:G10"/>
    <mergeCell ref="H10:I10"/>
    <mergeCell ref="J10:J13"/>
    <mergeCell ref="K10:K13"/>
    <mergeCell ref="A15:G15"/>
    <mergeCell ref="B16:C16"/>
    <mergeCell ref="A17:A19"/>
    <mergeCell ref="B17:B19"/>
    <mergeCell ref="C17:C19"/>
    <mergeCell ref="D17:D19"/>
    <mergeCell ref="F17:F19"/>
    <mergeCell ref="G17:G19"/>
    <mergeCell ref="D11:E11"/>
    <mergeCell ref="F11:G11"/>
    <mergeCell ref="D12:D13"/>
    <mergeCell ref="F12:F13"/>
    <mergeCell ref="H17:H19"/>
    <mergeCell ref="I17:I19"/>
    <mergeCell ref="J17:J19"/>
    <mergeCell ref="K17:K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A22:A23"/>
    <mergeCell ref="B22:B23"/>
    <mergeCell ref="C22:C23"/>
    <mergeCell ref="D22:D23"/>
    <mergeCell ref="F22:F23"/>
    <mergeCell ref="G22:G23"/>
    <mergeCell ref="K25:K27"/>
    <mergeCell ref="A28:A29"/>
    <mergeCell ref="B28:B29"/>
    <mergeCell ref="C28:C29"/>
    <mergeCell ref="D28:D29"/>
    <mergeCell ref="F28:F29"/>
    <mergeCell ref="H22:H23"/>
    <mergeCell ref="I22:I23"/>
    <mergeCell ref="J22:J23"/>
    <mergeCell ref="K22:K23"/>
    <mergeCell ref="B24:C24"/>
    <mergeCell ref="A25:A27"/>
    <mergeCell ref="B25:B27"/>
    <mergeCell ref="C25:C27"/>
    <mergeCell ref="D25:D27"/>
    <mergeCell ref="F25:F27"/>
    <mergeCell ref="A30:A31"/>
    <mergeCell ref="B30:B31"/>
    <mergeCell ref="C30:C31"/>
    <mergeCell ref="D30:D31"/>
    <mergeCell ref="F30:F31"/>
    <mergeCell ref="G25:G27"/>
    <mergeCell ref="H25:H27"/>
    <mergeCell ref="I25:I27"/>
    <mergeCell ref="J25:J27"/>
    <mergeCell ref="G30:G31"/>
    <mergeCell ref="H30:H31"/>
    <mergeCell ref="I30:I31"/>
    <mergeCell ref="J30:J31"/>
    <mergeCell ref="K30:K31"/>
    <mergeCell ref="B32:C32"/>
    <mergeCell ref="G28:G29"/>
    <mergeCell ref="H28:H29"/>
    <mergeCell ref="I28:I29"/>
    <mergeCell ref="J28:J29"/>
    <mergeCell ref="K28:K29"/>
    <mergeCell ref="H35:H36"/>
    <mergeCell ref="I35:I36"/>
    <mergeCell ref="J35:J36"/>
    <mergeCell ref="K35:K36"/>
    <mergeCell ref="G35:G36"/>
    <mergeCell ref="B37:C37"/>
    <mergeCell ref="A40:A41"/>
    <mergeCell ref="B40:B41"/>
    <mergeCell ref="C40:C41"/>
    <mergeCell ref="D40:D41"/>
    <mergeCell ref="F40:F41"/>
    <mergeCell ref="A35:A36"/>
    <mergeCell ref="B35:B36"/>
    <mergeCell ref="C35:C36"/>
    <mergeCell ref="D35:D36"/>
    <mergeCell ref="F35:F36"/>
    <mergeCell ref="K42:K43"/>
    <mergeCell ref="A44:A45"/>
    <mergeCell ref="B44:B45"/>
    <mergeCell ref="C44:C45"/>
    <mergeCell ref="D44:D45"/>
    <mergeCell ref="F44:F45"/>
    <mergeCell ref="G44:G45"/>
    <mergeCell ref="G40:G41"/>
    <mergeCell ref="H40:H41"/>
    <mergeCell ref="I40:I41"/>
    <mergeCell ref="J40:J41"/>
    <mergeCell ref="K40:K41"/>
    <mergeCell ref="A42:A43"/>
    <mergeCell ref="B42:B43"/>
    <mergeCell ref="D42:D43"/>
    <mergeCell ref="F42:F43"/>
    <mergeCell ref="G42:G43"/>
    <mergeCell ref="A46:A47"/>
    <mergeCell ref="B46:B47"/>
    <mergeCell ref="D46:D47"/>
    <mergeCell ref="F46:F47"/>
    <mergeCell ref="G46:G47"/>
    <mergeCell ref="H46:H47"/>
    <mergeCell ref="H42:H43"/>
    <mergeCell ref="I42:I43"/>
    <mergeCell ref="J42:J43"/>
    <mergeCell ref="I46:I47"/>
    <mergeCell ref="J46:J47"/>
    <mergeCell ref="K46:K47"/>
    <mergeCell ref="B49:C49"/>
    <mergeCell ref="B52:C52"/>
    <mergeCell ref="B54:C54"/>
    <mergeCell ref="H44:H45"/>
    <mergeCell ref="I44:I45"/>
    <mergeCell ref="J44:J45"/>
    <mergeCell ref="K44:K45"/>
    <mergeCell ref="H58:H59"/>
    <mergeCell ref="I58:I59"/>
    <mergeCell ref="J58:J59"/>
    <mergeCell ref="K58:K59"/>
    <mergeCell ref="A60:G60"/>
    <mergeCell ref="B61:C61"/>
    <mergeCell ref="H55:H56"/>
    <mergeCell ref="I55:I56"/>
    <mergeCell ref="J55:J56"/>
    <mergeCell ref="K55:K56"/>
    <mergeCell ref="A58:A59"/>
    <mergeCell ref="B58:B59"/>
    <mergeCell ref="C58:C59"/>
    <mergeCell ref="D58:D59"/>
    <mergeCell ref="F58:F59"/>
    <mergeCell ref="G58:G59"/>
    <mergeCell ref="A55:A56"/>
    <mergeCell ref="B55:B56"/>
    <mergeCell ref="C55:C56"/>
    <mergeCell ref="D55:D56"/>
    <mergeCell ref="F55:F56"/>
    <mergeCell ref="G55:G56"/>
    <mergeCell ref="H62:H64"/>
    <mergeCell ref="I62:I64"/>
    <mergeCell ref="J62:J64"/>
    <mergeCell ref="K62:K64"/>
    <mergeCell ref="A65:A67"/>
    <mergeCell ref="B65:B67"/>
    <mergeCell ref="C65:C67"/>
    <mergeCell ref="D65:D67"/>
    <mergeCell ref="F65:F67"/>
    <mergeCell ref="G65:G67"/>
    <mergeCell ref="A62:A64"/>
    <mergeCell ref="B62:B64"/>
    <mergeCell ref="C62:C64"/>
    <mergeCell ref="D62:D64"/>
    <mergeCell ref="F62:F64"/>
    <mergeCell ref="G62:G64"/>
    <mergeCell ref="H65:H67"/>
    <mergeCell ref="I65:I67"/>
    <mergeCell ref="J65:J67"/>
    <mergeCell ref="K65:K67"/>
    <mergeCell ref="A68:A70"/>
    <mergeCell ref="B68:B70"/>
    <mergeCell ref="D68:D70"/>
    <mergeCell ref="F68:F70"/>
    <mergeCell ref="G68:G70"/>
    <mergeCell ref="H68:H70"/>
    <mergeCell ref="I68:I70"/>
    <mergeCell ref="J68:J70"/>
    <mergeCell ref="K68:K70"/>
    <mergeCell ref="A71:A73"/>
    <mergeCell ref="B71:B73"/>
    <mergeCell ref="D71:D73"/>
    <mergeCell ref="F71:F73"/>
    <mergeCell ref="G71:G73"/>
    <mergeCell ref="H71:H73"/>
    <mergeCell ref="I71:I73"/>
    <mergeCell ref="J71:J73"/>
    <mergeCell ref="K71:K73"/>
    <mergeCell ref="K74:K75"/>
    <mergeCell ref="A76:A77"/>
    <mergeCell ref="B76:C76"/>
    <mergeCell ref="B77:C77"/>
    <mergeCell ref="D76:D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C74:C75"/>
    <mergeCell ref="D74:D75"/>
    <mergeCell ref="F74:F75"/>
    <mergeCell ref="G74:G75"/>
    <mergeCell ref="H74:H75"/>
    <mergeCell ref="I74:I75"/>
    <mergeCell ref="J74:J75"/>
    <mergeCell ref="A78:A80"/>
    <mergeCell ref="B78:B80"/>
    <mergeCell ref="D78:D80"/>
    <mergeCell ref="F78:F80"/>
    <mergeCell ref="G78:G80"/>
    <mergeCell ref="H78:H80"/>
    <mergeCell ref="I78:I80"/>
    <mergeCell ref="J78:J80"/>
    <mergeCell ref="K78:K80"/>
    <mergeCell ref="A81:A83"/>
    <mergeCell ref="B81:B83"/>
    <mergeCell ref="D81:D83"/>
    <mergeCell ref="F81:F83"/>
    <mergeCell ref="G81:G83"/>
    <mergeCell ref="H81:H83"/>
    <mergeCell ref="I81:I83"/>
    <mergeCell ref="J81:J83"/>
    <mergeCell ref="K81:K83"/>
    <mergeCell ref="A84:A86"/>
    <mergeCell ref="B84:B86"/>
    <mergeCell ref="D84:D86"/>
    <mergeCell ref="F84:F86"/>
    <mergeCell ref="G84:G86"/>
    <mergeCell ref="H84:H86"/>
    <mergeCell ref="I84:I86"/>
    <mergeCell ref="J84:J86"/>
    <mergeCell ref="K84:K86"/>
    <mergeCell ref="H93:H94"/>
    <mergeCell ref="I93:I94"/>
    <mergeCell ref="J93:J94"/>
    <mergeCell ref="K93:K94"/>
    <mergeCell ref="A96:G96"/>
    <mergeCell ref="H87:H88"/>
    <mergeCell ref="I87:I88"/>
    <mergeCell ref="J87:J88"/>
    <mergeCell ref="K87:K88"/>
    <mergeCell ref="B91:C91"/>
    <mergeCell ref="A93:A94"/>
    <mergeCell ref="B93:B94"/>
    <mergeCell ref="D93:D94"/>
    <mergeCell ref="E93:E94"/>
    <mergeCell ref="F93:F94"/>
    <mergeCell ref="A87:A88"/>
    <mergeCell ref="B87:B88"/>
    <mergeCell ref="D87:D88"/>
    <mergeCell ref="E87:E88"/>
    <mergeCell ref="F87:F88"/>
    <mergeCell ref="G87:G88"/>
    <mergeCell ref="A97:G97"/>
    <mergeCell ref="B98:C98"/>
    <mergeCell ref="A100:A101"/>
    <mergeCell ref="B100:B101"/>
    <mergeCell ref="D100:D101"/>
    <mergeCell ref="E100:E101"/>
    <mergeCell ref="F100:F101"/>
    <mergeCell ref="G100:G101"/>
    <mergeCell ref="G93:G94"/>
    <mergeCell ref="I104:I105"/>
    <mergeCell ref="J104:J105"/>
    <mergeCell ref="H100:H101"/>
    <mergeCell ref="I100:I101"/>
    <mergeCell ref="J100:J101"/>
    <mergeCell ref="K100:K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B109:C109"/>
    <mergeCell ref="B110:C110"/>
    <mergeCell ref="B111:C111"/>
    <mergeCell ref="D109:D111"/>
    <mergeCell ref="F109:F111"/>
    <mergeCell ref="G112:G114"/>
    <mergeCell ref="H112:H114"/>
    <mergeCell ref="A104:A105"/>
    <mergeCell ref="B104:B105"/>
    <mergeCell ref="D104:D105"/>
    <mergeCell ref="E104:E105"/>
    <mergeCell ref="F104:F105"/>
    <mergeCell ref="G104:G105"/>
    <mergeCell ref="H104:H105"/>
    <mergeCell ref="I109:I111"/>
    <mergeCell ref="J109:J111"/>
    <mergeCell ref="K109:K111"/>
    <mergeCell ref="A123:K123"/>
    <mergeCell ref="A119:K119"/>
    <mergeCell ref="B120:C120"/>
    <mergeCell ref="A118:G118"/>
    <mergeCell ref="K104:K105"/>
    <mergeCell ref="A106:A107"/>
    <mergeCell ref="B106:B107"/>
    <mergeCell ref="D106:D107"/>
    <mergeCell ref="E106:E107"/>
    <mergeCell ref="F106:F107"/>
    <mergeCell ref="G106:G107"/>
    <mergeCell ref="A112:A114"/>
    <mergeCell ref="B112:C112"/>
    <mergeCell ref="B113:C113"/>
    <mergeCell ref="B114:C114"/>
    <mergeCell ref="D112:D114"/>
    <mergeCell ref="H106:H107"/>
    <mergeCell ref="I106:I107"/>
    <mergeCell ref="K106:K107"/>
    <mergeCell ref="A108:G108"/>
    <mergeCell ref="A109:A111"/>
    <mergeCell ref="A1:K1"/>
    <mergeCell ref="A2:K2"/>
    <mergeCell ref="A3:K3"/>
    <mergeCell ref="A4:K4"/>
    <mergeCell ref="A48:K48"/>
    <mergeCell ref="A89:K89"/>
    <mergeCell ref="A90:K90"/>
    <mergeCell ref="G115:G117"/>
    <mergeCell ref="H115:H117"/>
    <mergeCell ref="I115:I117"/>
    <mergeCell ref="J115:J117"/>
    <mergeCell ref="K115:K117"/>
    <mergeCell ref="A115:A117"/>
    <mergeCell ref="B115:C115"/>
    <mergeCell ref="B116:C116"/>
    <mergeCell ref="B117:C117"/>
    <mergeCell ref="D115:D117"/>
    <mergeCell ref="F115:F117"/>
    <mergeCell ref="F112:F114"/>
    <mergeCell ref="I112:I114"/>
    <mergeCell ref="J112:J114"/>
    <mergeCell ref="K112:K114"/>
    <mergeCell ref="G109:G111"/>
    <mergeCell ref="H109:H11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rowBreaks count="2" manualBreakCount="2">
    <brk id="48" max="16383" man="1"/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zoomScaleNormal="100" workbookViewId="0">
      <selection activeCell="K27" sqref="K27"/>
    </sheetView>
  </sheetViews>
  <sheetFormatPr baseColWidth="10" defaultRowHeight="12" x14ac:dyDescent="0.2"/>
  <cols>
    <col min="1" max="1" width="4.42578125" style="136" customWidth="1"/>
    <col min="2" max="2" width="33.140625" style="136" customWidth="1"/>
    <col min="3" max="3" width="12.7109375" style="136" customWidth="1"/>
    <col min="4" max="4" width="13.5703125" style="136" customWidth="1"/>
    <col min="5" max="5" width="15" style="136" customWidth="1"/>
    <col min="6" max="6" width="17.5703125" style="136" customWidth="1"/>
    <col min="7" max="8" width="13.140625" style="136" customWidth="1"/>
    <col min="9" max="9" width="18.42578125" style="136" customWidth="1"/>
    <col min="10" max="16384" width="11.42578125" style="136"/>
  </cols>
  <sheetData>
    <row r="1" spans="1:9" ht="12.75" thickBot="1" x14ac:dyDescent="0.25">
      <c r="A1" s="415" t="s">
        <v>593</v>
      </c>
      <c r="B1" s="415"/>
      <c r="C1" s="415"/>
      <c r="D1" s="415"/>
      <c r="E1" s="415"/>
      <c r="F1" s="415"/>
      <c r="G1" s="415"/>
      <c r="H1" s="415"/>
      <c r="I1" s="415"/>
    </row>
    <row r="2" spans="1:9" x14ac:dyDescent="0.2">
      <c r="A2" s="419" t="str">
        <f>'FORMATO 1 ESFD'!A1:F1</f>
        <v>UNIVERSIDAD TECNOLOGICA DE TLAXCALA</v>
      </c>
      <c r="B2" s="420"/>
      <c r="C2" s="420"/>
      <c r="D2" s="420"/>
      <c r="E2" s="420"/>
      <c r="F2" s="420"/>
      <c r="G2" s="420"/>
      <c r="H2" s="420"/>
      <c r="I2" s="421"/>
    </row>
    <row r="3" spans="1:9" x14ac:dyDescent="0.2">
      <c r="A3" s="416" t="s">
        <v>62</v>
      </c>
      <c r="B3" s="417"/>
      <c r="C3" s="417"/>
      <c r="D3" s="417"/>
      <c r="E3" s="417"/>
      <c r="F3" s="417"/>
      <c r="G3" s="417"/>
      <c r="H3" s="417"/>
      <c r="I3" s="418"/>
    </row>
    <row r="4" spans="1:9" x14ac:dyDescent="0.2">
      <c r="A4" s="416" t="s">
        <v>806</v>
      </c>
      <c r="B4" s="417"/>
      <c r="C4" s="417"/>
      <c r="D4" s="417"/>
      <c r="E4" s="417"/>
      <c r="F4" s="417"/>
      <c r="G4" s="417"/>
      <c r="H4" s="417"/>
      <c r="I4" s="418"/>
    </row>
    <row r="5" spans="1:9" x14ac:dyDescent="0.2">
      <c r="A5" s="416" t="s">
        <v>0</v>
      </c>
      <c r="B5" s="417"/>
      <c r="C5" s="417"/>
      <c r="D5" s="417"/>
      <c r="E5" s="417"/>
      <c r="F5" s="417"/>
      <c r="G5" s="417"/>
      <c r="H5" s="417"/>
      <c r="I5" s="418"/>
    </row>
    <row r="6" spans="1:9" x14ac:dyDescent="0.2">
      <c r="A6" s="401" t="s">
        <v>63</v>
      </c>
      <c r="B6" s="402"/>
      <c r="C6" s="78" t="s">
        <v>65</v>
      </c>
      <c r="D6" s="78" t="s">
        <v>67</v>
      </c>
      <c r="E6" s="78" t="s">
        <v>69</v>
      </c>
      <c r="F6" s="78" t="s">
        <v>71</v>
      </c>
      <c r="G6" s="78" t="s">
        <v>74</v>
      </c>
      <c r="H6" s="78" t="s">
        <v>78</v>
      </c>
      <c r="I6" s="93" t="s">
        <v>78</v>
      </c>
    </row>
    <row r="7" spans="1:9" x14ac:dyDescent="0.2">
      <c r="A7" s="403" t="s">
        <v>64</v>
      </c>
      <c r="B7" s="404"/>
      <c r="C7" s="86" t="s">
        <v>66</v>
      </c>
      <c r="D7" s="86" t="s">
        <v>68</v>
      </c>
      <c r="E7" s="86" t="s">
        <v>70</v>
      </c>
      <c r="F7" s="86" t="s">
        <v>72</v>
      </c>
      <c r="G7" s="86" t="s">
        <v>75</v>
      </c>
      <c r="H7" s="86" t="s">
        <v>79</v>
      </c>
      <c r="I7" s="94" t="s">
        <v>81</v>
      </c>
    </row>
    <row r="8" spans="1:9" x14ac:dyDescent="0.2">
      <c r="A8" s="422"/>
      <c r="B8" s="423"/>
      <c r="C8" s="86" t="s">
        <v>707</v>
      </c>
      <c r="D8" s="137"/>
      <c r="E8" s="137"/>
      <c r="F8" s="86" t="s">
        <v>73</v>
      </c>
      <c r="G8" s="86" t="s">
        <v>76</v>
      </c>
      <c r="H8" s="86" t="s">
        <v>80</v>
      </c>
      <c r="I8" s="94" t="s">
        <v>82</v>
      </c>
    </row>
    <row r="9" spans="1:9" x14ac:dyDescent="0.2">
      <c r="A9" s="422"/>
      <c r="B9" s="423"/>
      <c r="C9" s="86" t="s">
        <v>797</v>
      </c>
      <c r="D9" s="137"/>
      <c r="E9" s="137"/>
      <c r="F9" s="137"/>
      <c r="G9" s="86" t="s">
        <v>77</v>
      </c>
      <c r="H9" s="137"/>
      <c r="I9" s="94" t="s">
        <v>83</v>
      </c>
    </row>
    <row r="10" spans="1:9" x14ac:dyDescent="0.2">
      <c r="A10" s="426"/>
      <c r="B10" s="427"/>
      <c r="C10" s="138"/>
      <c r="D10" s="138"/>
      <c r="E10" s="138"/>
      <c r="F10" s="138"/>
      <c r="G10" s="138"/>
      <c r="H10" s="138"/>
      <c r="I10" s="95" t="s">
        <v>84</v>
      </c>
    </row>
    <row r="11" spans="1:9" x14ac:dyDescent="0.2">
      <c r="A11" s="424"/>
      <c r="B11" s="425"/>
      <c r="C11" s="139"/>
      <c r="D11" s="139"/>
      <c r="E11" s="139"/>
      <c r="F11" s="139"/>
      <c r="G11" s="139"/>
      <c r="H11" s="139"/>
      <c r="I11" s="140"/>
    </row>
    <row r="12" spans="1:9" ht="12" customHeight="1" x14ac:dyDescent="0.2">
      <c r="A12" s="405" t="s">
        <v>85</v>
      </c>
      <c r="B12" s="406"/>
      <c r="C12" s="141">
        <f>C13+C17</f>
        <v>0</v>
      </c>
      <c r="D12" s="141">
        <v>0</v>
      </c>
      <c r="E12" s="141">
        <v>0</v>
      </c>
      <c r="F12" s="141">
        <f t="shared" ref="F12:I12" si="0">F13+F17</f>
        <v>0</v>
      </c>
      <c r="G12" s="141">
        <f>G13+G17</f>
        <v>0</v>
      </c>
      <c r="H12" s="141">
        <f t="shared" si="0"/>
        <v>0</v>
      </c>
      <c r="I12" s="142">
        <f t="shared" si="0"/>
        <v>0</v>
      </c>
    </row>
    <row r="13" spans="1:9" ht="12" customHeight="1" x14ac:dyDescent="0.2">
      <c r="A13" s="405" t="s">
        <v>86</v>
      </c>
      <c r="B13" s="406"/>
      <c r="C13" s="141">
        <f>C14+C15+C16</f>
        <v>0</v>
      </c>
      <c r="D13" s="141">
        <v>0</v>
      </c>
      <c r="E13" s="141">
        <v>0</v>
      </c>
      <c r="F13" s="141">
        <f t="shared" ref="F13:F20" si="1">F14+F18</f>
        <v>0</v>
      </c>
      <c r="G13" s="141">
        <f>G14+G15+G16</f>
        <v>0</v>
      </c>
      <c r="H13" s="141">
        <f t="shared" ref="H13:H20" si="2">H14+H18</f>
        <v>0</v>
      </c>
      <c r="I13" s="142">
        <f t="shared" ref="I13:I20" si="3">I14+I18</f>
        <v>0</v>
      </c>
    </row>
    <row r="14" spans="1:9" x14ac:dyDescent="0.2">
      <c r="A14" s="250"/>
      <c r="B14" s="251" t="s">
        <v>87</v>
      </c>
      <c r="C14" s="141">
        <v>0</v>
      </c>
      <c r="D14" s="141">
        <v>0</v>
      </c>
      <c r="E14" s="141">
        <v>0</v>
      </c>
      <c r="F14" s="141">
        <f t="shared" si="1"/>
        <v>0</v>
      </c>
      <c r="G14" s="141">
        <v>0</v>
      </c>
      <c r="H14" s="141">
        <f t="shared" si="2"/>
        <v>0</v>
      </c>
      <c r="I14" s="142">
        <f t="shared" si="3"/>
        <v>0</v>
      </c>
    </row>
    <row r="15" spans="1:9" x14ac:dyDescent="0.2">
      <c r="A15" s="250"/>
      <c r="B15" s="251" t="s">
        <v>88</v>
      </c>
      <c r="C15" s="141">
        <v>0</v>
      </c>
      <c r="D15" s="141">
        <v>0</v>
      </c>
      <c r="E15" s="141">
        <v>0</v>
      </c>
      <c r="F15" s="141">
        <f t="shared" si="1"/>
        <v>0</v>
      </c>
      <c r="G15" s="141">
        <v>0</v>
      </c>
      <c r="H15" s="141">
        <f t="shared" si="2"/>
        <v>0</v>
      </c>
      <c r="I15" s="142">
        <f t="shared" si="3"/>
        <v>0</v>
      </c>
    </row>
    <row r="16" spans="1:9" x14ac:dyDescent="0.2">
      <c r="A16" s="250"/>
      <c r="B16" s="251" t="s">
        <v>89</v>
      </c>
      <c r="C16" s="141">
        <v>0</v>
      </c>
      <c r="D16" s="141">
        <v>0</v>
      </c>
      <c r="E16" s="141">
        <v>0</v>
      </c>
      <c r="F16" s="141">
        <f t="shared" si="1"/>
        <v>0</v>
      </c>
      <c r="G16" s="141">
        <v>0</v>
      </c>
      <c r="H16" s="141">
        <f t="shared" si="2"/>
        <v>0</v>
      </c>
      <c r="I16" s="142">
        <f t="shared" si="3"/>
        <v>0</v>
      </c>
    </row>
    <row r="17" spans="1:11" ht="12" customHeight="1" x14ac:dyDescent="0.2">
      <c r="A17" s="405" t="s">
        <v>90</v>
      </c>
      <c r="B17" s="406"/>
      <c r="C17" s="143">
        <f>C18+C19+C20</f>
        <v>0</v>
      </c>
      <c r="D17" s="141">
        <v>0</v>
      </c>
      <c r="E17" s="141">
        <v>0</v>
      </c>
      <c r="F17" s="141">
        <f t="shared" si="1"/>
        <v>0</v>
      </c>
      <c r="G17" s="143">
        <f>G18+G19+G20</f>
        <v>0</v>
      </c>
      <c r="H17" s="141">
        <f t="shared" si="2"/>
        <v>0</v>
      </c>
      <c r="I17" s="142">
        <f t="shared" si="3"/>
        <v>0</v>
      </c>
    </row>
    <row r="18" spans="1:11" x14ac:dyDescent="0.2">
      <c r="A18" s="250"/>
      <c r="B18" s="251" t="s">
        <v>91</v>
      </c>
      <c r="C18" s="141">
        <v>0</v>
      </c>
      <c r="D18" s="141">
        <v>0</v>
      </c>
      <c r="E18" s="141">
        <v>0</v>
      </c>
      <c r="F18" s="141">
        <f t="shared" si="1"/>
        <v>0</v>
      </c>
      <c r="G18" s="141">
        <v>0</v>
      </c>
      <c r="H18" s="141">
        <f t="shared" si="2"/>
        <v>0</v>
      </c>
      <c r="I18" s="142">
        <f t="shared" si="3"/>
        <v>0</v>
      </c>
    </row>
    <row r="19" spans="1:11" x14ac:dyDescent="0.2">
      <c r="A19" s="250"/>
      <c r="B19" s="251" t="s">
        <v>92</v>
      </c>
      <c r="C19" s="141">
        <v>0</v>
      </c>
      <c r="D19" s="141">
        <v>0</v>
      </c>
      <c r="E19" s="141">
        <v>0</v>
      </c>
      <c r="F19" s="141">
        <f t="shared" si="1"/>
        <v>0</v>
      </c>
      <c r="G19" s="141">
        <v>0</v>
      </c>
      <c r="H19" s="141">
        <f t="shared" si="2"/>
        <v>0</v>
      </c>
      <c r="I19" s="142">
        <f t="shared" si="3"/>
        <v>0</v>
      </c>
    </row>
    <row r="20" spans="1:11" x14ac:dyDescent="0.2">
      <c r="A20" s="250"/>
      <c r="B20" s="251" t="s">
        <v>93</v>
      </c>
      <c r="C20" s="143">
        <v>0</v>
      </c>
      <c r="D20" s="141">
        <v>0</v>
      </c>
      <c r="E20" s="141">
        <v>0</v>
      </c>
      <c r="F20" s="141">
        <f t="shared" si="1"/>
        <v>0</v>
      </c>
      <c r="G20" s="143">
        <v>0</v>
      </c>
      <c r="H20" s="141">
        <f t="shared" si="2"/>
        <v>0</v>
      </c>
      <c r="I20" s="142">
        <f t="shared" si="3"/>
        <v>0</v>
      </c>
    </row>
    <row r="21" spans="1:11" ht="12" customHeight="1" x14ac:dyDescent="0.2">
      <c r="A21" s="405" t="s">
        <v>94</v>
      </c>
      <c r="B21" s="406"/>
      <c r="C21" s="328">
        <v>29388693.120000001</v>
      </c>
      <c r="D21" s="330">
        <v>52491393</v>
      </c>
      <c r="E21" s="333">
        <f>61381963+3002</f>
        <v>61384965</v>
      </c>
      <c r="F21" s="330"/>
      <c r="G21" s="334">
        <v>20498125</v>
      </c>
      <c r="H21" s="335">
        <v>0</v>
      </c>
      <c r="I21" s="275">
        <v>0</v>
      </c>
    </row>
    <row r="22" spans="1:11" ht="12.75" x14ac:dyDescent="0.2">
      <c r="A22" s="250"/>
      <c r="B22" s="251"/>
      <c r="C22" s="329"/>
      <c r="D22" s="331"/>
      <c r="E22" s="329"/>
      <c r="F22" s="331"/>
      <c r="G22" s="329"/>
      <c r="H22" s="331"/>
      <c r="I22" s="276"/>
    </row>
    <row r="23" spans="1:11" ht="12" customHeight="1" x14ac:dyDescent="0.2">
      <c r="A23" s="405" t="s">
        <v>95</v>
      </c>
      <c r="B23" s="406"/>
      <c r="C23" s="328">
        <v>29388693.120000001</v>
      </c>
      <c r="D23" s="332">
        <v>52491393</v>
      </c>
      <c r="E23" s="328">
        <f>61384963</f>
        <v>61384963</v>
      </c>
      <c r="F23" s="332">
        <v>0</v>
      </c>
      <c r="G23" s="328">
        <f>+G21</f>
        <v>20498125</v>
      </c>
      <c r="H23" s="336">
        <v>0</v>
      </c>
      <c r="I23" s="274">
        <v>0</v>
      </c>
      <c r="K23" s="377"/>
    </row>
    <row r="24" spans="1:11" x14ac:dyDescent="0.2">
      <c r="A24" s="411"/>
      <c r="B24" s="412"/>
      <c r="C24" s="257"/>
      <c r="D24" s="257"/>
      <c r="E24" s="257"/>
      <c r="F24" s="257"/>
      <c r="G24" s="257"/>
      <c r="H24" s="257"/>
      <c r="I24" s="144"/>
    </row>
    <row r="25" spans="1:11" ht="12" customHeight="1" x14ac:dyDescent="0.2">
      <c r="A25" s="405" t="s">
        <v>592</v>
      </c>
      <c r="B25" s="406"/>
      <c r="C25" s="257"/>
      <c r="D25" s="257"/>
      <c r="E25" s="257"/>
      <c r="F25" s="257"/>
      <c r="G25" s="257"/>
      <c r="H25" s="257"/>
      <c r="I25" s="144"/>
    </row>
    <row r="26" spans="1:11" ht="12" customHeight="1" x14ac:dyDescent="0.2">
      <c r="A26" s="411" t="s">
        <v>96</v>
      </c>
      <c r="B26" s="412"/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5">
        <v>0</v>
      </c>
    </row>
    <row r="27" spans="1:11" ht="12" customHeight="1" x14ac:dyDescent="0.2">
      <c r="A27" s="411" t="s">
        <v>97</v>
      </c>
      <c r="B27" s="412"/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5">
        <v>0</v>
      </c>
    </row>
    <row r="28" spans="1:11" ht="12" customHeight="1" x14ac:dyDescent="0.2">
      <c r="A28" s="411" t="s">
        <v>98</v>
      </c>
      <c r="B28" s="412"/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5">
        <v>0</v>
      </c>
    </row>
    <row r="29" spans="1:11" x14ac:dyDescent="0.2">
      <c r="A29" s="411"/>
      <c r="B29" s="412"/>
      <c r="C29" s="257"/>
      <c r="D29" s="257"/>
      <c r="E29" s="257"/>
      <c r="F29" s="257"/>
      <c r="G29" s="257"/>
      <c r="H29" s="257"/>
      <c r="I29" s="144"/>
    </row>
    <row r="30" spans="1:11" ht="12" customHeight="1" x14ac:dyDescent="0.2">
      <c r="A30" s="405" t="s">
        <v>99</v>
      </c>
      <c r="B30" s="406"/>
      <c r="C30" s="141"/>
      <c r="D30" s="257"/>
      <c r="E30" s="257"/>
      <c r="F30" s="257"/>
      <c r="G30" s="257"/>
      <c r="H30" s="257"/>
      <c r="I30" s="145"/>
    </row>
    <row r="31" spans="1:11" ht="12" customHeight="1" x14ac:dyDescent="0.2">
      <c r="A31" s="411" t="s">
        <v>100</v>
      </c>
      <c r="B31" s="412"/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5">
        <v>0</v>
      </c>
    </row>
    <row r="32" spans="1:11" ht="12" customHeight="1" x14ac:dyDescent="0.2">
      <c r="A32" s="411" t="s">
        <v>101</v>
      </c>
      <c r="B32" s="412"/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5">
        <v>0</v>
      </c>
    </row>
    <row r="33" spans="1:9" ht="12" customHeight="1" x14ac:dyDescent="0.2">
      <c r="A33" s="411" t="s">
        <v>102</v>
      </c>
      <c r="B33" s="412"/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5">
        <v>0</v>
      </c>
    </row>
    <row r="34" spans="1:9" ht="12.75" thickBot="1" x14ac:dyDescent="0.25">
      <c r="A34" s="413"/>
      <c r="B34" s="414"/>
      <c r="C34" s="146"/>
      <c r="D34" s="146"/>
      <c r="E34" s="146"/>
      <c r="F34" s="146"/>
      <c r="G34" s="146"/>
      <c r="H34" s="146"/>
      <c r="I34" s="147"/>
    </row>
    <row r="35" spans="1:9" ht="28.5" customHeight="1" x14ac:dyDescent="0.2">
      <c r="A35" s="410" t="s">
        <v>785</v>
      </c>
      <c r="B35" s="410"/>
      <c r="C35" s="410"/>
      <c r="D35" s="410"/>
      <c r="E35" s="410"/>
      <c r="F35" s="410"/>
      <c r="G35" s="410"/>
      <c r="H35" s="410"/>
      <c r="I35" s="277"/>
    </row>
    <row r="36" spans="1:9" ht="18" customHeight="1" x14ac:dyDescent="0.2">
      <c r="A36" s="278" t="s">
        <v>786</v>
      </c>
      <c r="B36" s="279"/>
      <c r="C36" s="280"/>
      <c r="D36" s="280"/>
      <c r="E36" s="280"/>
      <c r="F36" s="280"/>
      <c r="G36" s="280"/>
      <c r="H36" s="280"/>
      <c r="I36" s="277"/>
    </row>
    <row r="38" spans="1:9" x14ac:dyDescent="0.2">
      <c r="B38" s="407" t="s">
        <v>687</v>
      </c>
      <c r="C38" s="252" t="s">
        <v>688</v>
      </c>
      <c r="D38" s="252" t="s">
        <v>103</v>
      </c>
      <c r="E38" s="252" t="s">
        <v>692</v>
      </c>
      <c r="F38" s="252" t="s">
        <v>81</v>
      </c>
      <c r="G38" s="252" t="s">
        <v>696</v>
      </c>
    </row>
    <row r="39" spans="1:9" x14ac:dyDescent="0.2">
      <c r="B39" s="408"/>
      <c r="C39" s="253" t="s">
        <v>689</v>
      </c>
      <c r="D39" s="253" t="s">
        <v>690</v>
      </c>
      <c r="E39" s="253" t="s">
        <v>693</v>
      </c>
      <c r="F39" s="253" t="s">
        <v>694</v>
      </c>
      <c r="G39" s="253" t="s">
        <v>697</v>
      </c>
    </row>
    <row r="40" spans="1:9" x14ac:dyDescent="0.2">
      <c r="B40" s="409"/>
      <c r="C40" s="138"/>
      <c r="D40" s="254" t="s">
        <v>691</v>
      </c>
      <c r="E40" s="138"/>
      <c r="F40" s="254" t="s">
        <v>695</v>
      </c>
      <c r="G40" s="138"/>
    </row>
    <row r="41" spans="1:9" x14ac:dyDescent="0.2">
      <c r="B41" s="97" t="s">
        <v>698</v>
      </c>
      <c r="C41" s="139"/>
      <c r="D41" s="139"/>
      <c r="E41" s="139"/>
      <c r="F41" s="139"/>
      <c r="G41" s="139"/>
    </row>
    <row r="42" spans="1:9" x14ac:dyDescent="0.2">
      <c r="B42" s="32" t="s">
        <v>699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</row>
    <row r="43" spans="1:9" x14ac:dyDescent="0.2">
      <c r="B43" s="257" t="s">
        <v>700</v>
      </c>
      <c r="C43" s="148">
        <v>0</v>
      </c>
      <c r="D43" s="148">
        <v>0</v>
      </c>
      <c r="E43" s="148">
        <v>0</v>
      </c>
      <c r="F43" s="148">
        <v>0</v>
      </c>
      <c r="G43" s="148">
        <v>0</v>
      </c>
    </row>
    <row r="44" spans="1:9" x14ac:dyDescent="0.2">
      <c r="B44" s="257" t="s">
        <v>701</v>
      </c>
      <c r="C44" s="148">
        <v>0</v>
      </c>
      <c r="D44" s="148">
        <v>0</v>
      </c>
      <c r="E44" s="148">
        <v>0</v>
      </c>
      <c r="F44" s="148">
        <v>0</v>
      </c>
      <c r="G44" s="148">
        <v>0</v>
      </c>
    </row>
    <row r="45" spans="1:9" x14ac:dyDescent="0.2">
      <c r="B45" s="99" t="s">
        <v>702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</row>
    <row r="46" spans="1:9" x14ac:dyDescent="0.2">
      <c r="B46" s="150"/>
      <c r="C46" s="150"/>
      <c r="D46" s="150"/>
      <c r="E46" s="150"/>
      <c r="F46" s="150"/>
    </row>
    <row r="47" spans="1:9" x14ac:dyDescent="0.2">
      <c r="B47" s="150"/>
      <c r="C47" s="150"/>
      <c r="D47" s="150"/>
      <c r="E47" s="150"/>
      <c r="F47" s="150"/>
    </row>
    <row r="48" spans="1:9" x14ac:dyDescent="0.2">
      <c r="B48" s="150"/>
      <c r="C48" s="150"/>
      <c r="D48" s="150"/>
      <c r="E48" s="150"/>
      <c r="F48" s="150"/>
    </row>
    <row r="49" spans="2:8" x14ac:dyDescent="0.2">
      <c r="B49" s="150"/>
      <c r="C49" s="150"/>
      <c r="D49" s="150"/>
      <c r="E49" s="150"/>
      <c r="F49" s="150"/>
    </row>
    <row r="50" spans="2:8" ht="15" customHeight="1" x14ac:dyDescent="0.2">
      <c r="B50" s="379" t="s">
        <v>596</v>
      </c>
      <c r="C50" s="379"/>
      <c r="D50" s="379"/>
      <c r="E50" s="151"/>
      <c r="F50" s="379" t="s">
        <v>633</v>
      </c>
      <c r="G50" s="379"/>
      <c r="H50" s="379"/>
    </row>
    <row r="51" spans="2:8" ht="15" customHeight="1" x14ac:dyDescent="0.2">
      <c r="B51" s="379" t="s">
        <v>597</v>
      </c>
      <c r="C51" s="379"/>
      <c r="D51" s="379"/>
      <c r="E51" s="151"/>
      <c r="F51" s="379" t="s">
        <v>598</v>
      </c>
      <c r="G51" s="379"/>
      <c r="H51" s="379"/>
    </row>
  </sheetData>
  <mergeCells count="33">
    <mergeCell ref="A27:B27"/>
    <mergeCell ref="A28:B28"/>
    <mergeCell ref="A29:B29"/>
    <mergeCell ref="A8:B8"/>
    <mergeCell ref="A11:B11"/>
    <mergeCell ref="A10:B10"/>
    <mergeCell ref="A24:B24"/>
    <mergeCell ref="A25:B25"/>
    <mergeCell ref="A26:B26"/>
    <mergeCell ref="A9:B9"/>
    <mergeCell ref="A21:B21"/>
    <mergeCell ref="A23:B23"/>
    <mergeCell ref="A1:I1"/>
    <mergeCell ref="A3:I3"/>
    <mergeCell ref="A4:I4"/>
    <mergeCell ref="A5:I5"/>
    <mergeCell ref="A2:I2"/>
    <mergeCell ref="A6:B6"/>
    <mergeCell ref="A7:B7"/>
    <mergeCell ref="B51:D51"/>
    <mergeCell ref="A12:B12"/>
    <mergeCell ref="F51:H51"/>
    <mergeCell ref="B50:D50"/>
    <mergeCell ref="F50:H50"/>
    <mergeCell ref="B38:B40"/>
    <mergeCell ref="A35:H35"/>
    <mergeCell ref="A13:B13"/>
    <mergeCell ref="A33:B33"/>
    <mergeCell ref="A34:B34"/>
    <mergeCell ref="A31:B31"/>
    <mergeCell ref="A32:B32"/>
    <mergeCell ref="A30:B30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zoomScaleNormal="100" workbookViewId="0">
      <selection activeCell="E18" sqref="E18:E19"/>
    </sheetView>
  </sheetViews>
  <sheetFormatPr baseColWidth="10" defaultRowHeight="15" x14ac:dyDescent="0.25"/>
  <cols>
    <col min="1" max="1" width="39.7109375" style="48" customWidth="1"/>
    <col min="2" max="2" width="9.42578125" style="48" bestFit="1" customWidth="1"/>
    <col min="3" max="3" width="10.42578125" style="48" bestFit="1" customWidth="1"/>
    <col min="4" max="4" width="9.7109375" style="48" bestFit="1" customWidth="1"/>
    <col min="5" max="5" width="9.42578125" style="48" bestFit="1" customWidth="1"/>
    <col min="6" max="6" width="9" style="48" bestFit="1" customWidth="1"/>
    <col min="7" max="7" width="13.42578125" style="48" bestFit="1" customWidth="1"/>
    <col min="8" max="8" width="16.28515625" style="20" customWidth="1"/>
    <col min="9" max="9" width="18.140625" style="20" customWidth="1"/>
    <col min="10" max="10" width="17.5703125" style="20" customWidth="1"/>
    <col min="11" max="11" width="15.85546875" style="20" customWidth="1"/>
  </cols>
  <sheetData>
    <row r="1" spans="1:11" s="41" customFormat="1" x14ac:dyDescent="0.25">
      <c r="A1" s="40" t="s">
        <v>799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41" customFormat="1" x14ac:dyDescent="0.25">
      <c r="A2" s="429" t="str">
        <f>'FORMATO 2 IADPyOP'!A2:I2</f>
        <v>UNIVERSIDAD TECNOLOGICA DE TLAXCALA</v>
      </c>
      <c r="B2" s="430"/>
      <c r="C2" s="430"/>
      <c r="D2" s="430"/>
      <c r="E2" s="430"/>
      <c r="F2" s="430"/>
      <c r="G2" s="430"/>
      <c r="H2" s="430"/>
      <c r="I2" s="430"/>
      <c r="J2" s="430"/>
      <c r="K2" s="431"/>
    </row>
    <row r="3" spans="1:11" s="41" customFormat="1" x14ac:dyDescent="0.25">
      <c r="A3" s="429" t="s">
        <v>641</v>
      </c>
      <c r="B3" s="430"/>
      <c r="C3" s="430"/>
      <c r="D3" s="430"/>
      <c r="E3" s="430"/>
      <c r="F3" s="430"/>
      <c r="G3" s="430"/>
      <c r="H3" s="430"/>
      <c r="I3" s="430"/>
      <c r="J3" s="430"/>
      <c r="K3" s="431"/>
    </row>
    <row r="4" spans="1:11" s="41" customFormat="1" x14ac:dyDescent="0.25">
      <c r="A4" s="429" t="str">
        <f>'FORMATO 2 IADPyOP'!A4:I4</f>
        <v>Del 01 de Enero al 30 de Septiembre  de 2017</v>
      </c>
      <c r="B4" s="430"/>
      <c r="C4" s="430"/>
      <c r="D4" s="430"/>
      <c r="E4" s="430"/>
      <c r="F4" s="430"/>
      <c r="G4" s="430"/>
      <c r="H4" s="430"/>
      <c r="I4" s="430"/>
      <c r="J4" s="430"/>
      <c r="K4" s="431"/>
    </row>
    <row r="5" spans="1:11" x14ac:dyDescent="0.25">
      <c r="A5" s="429" t="s">
        <v>0</v>
      </c>
      <c r="B5" s="430"/>
      <c r="C5" s="430"/>
      <c r="D5" s="430"/>
      <c r="E5" s="430"/>
      <c r="F5" s="430"/>
      <c r="G5" s="430"/>
      <c r="H5" s="430"/>
      <c r="I5" s="430"/>
      <c r="J5" s="430"/>
      <c r="K5" s="431"/>
    </row>
    <row r="6" spans="1:11" x14ac:dyDescent="0.25">
      <c r="A6" s="37" t="s">
        <v>642</v>
      </c>
      <c r="B6" s="37" t="s">
        <v>644</v>
      </c>
      <c r="C6" s="37" t="s">
        <v>646</v>
      </c>
      <c r="D6" s="37" t="s">
        <v>646</v>
      </c>
      <c r="E6" s="37" t="s">
        <v>652</v>
      </c>
      <c r="F6" s="37" t="s">
        <v>103</v>
      </c>
      <c r="G6" s="37" t="s">
        <v>656</v>
      </c>
      <c r="H6" s="37" t="s">
        <v>656</v>
      </c>
      <c r="I6" s="37" t="s">
        <v>664</v>
      </c>
      <c r="J6" s="37" t="s">
        <v>665</v>
      </c>
      <c r="K6" s="37" t="s">
        <v>668</v>
      </c>
    </row>
    <row r="7" spans="1:11" x14ac:dyDescent="0.25">
      <c r="A7" s="38" t="s">
        <v>643</v>
      </c>
      <c r="B7" s="38" t="s">
        <v>645</v>
      </c>
      <c r="C7" s="38" t="s">
        <v>647</v>
      </c>
      <c r="D7" s="38" t="s">
        <v>650</v>
      </c>
      <c r="E7" s="38" t="s">
        <v>653</v>
      </c>
      <c r="F7" s="38" t="s">
        <v>655</v>
      </c>
      <c r="G7" s="38" t="s">
        <v>657</v>
      </c>
      <c r="H7" s="38" t="s">
        <v>657</v>
      </c>
      <c r="I7" s="38" t="s">
        <v>721</v>
      </c>
      <c r="J7" s="38" t="s">
        <v>666</v>
      </c>
      <c r="K7" s="38" t="s">
        <v>669</v>
      </c>
    </row>
    <row r="8" spans="1:11" x14ac:dyDescent="0.25">
      <c r="A8" s="42"/>
      <c r="B8" s="42"/>
      <c r="C8" s="38" t="s">
        <v>648</v>
      </c>
      <c r="D8" s="38" t="s">
        <v>651</v>
      </c>
      <c r="E8" s="38" t="s">
        <v>654</v>
      </c>
      <c r="F8" s="42"/>
      <c r="G8" s="38" t="s">
        <v>658</v>
      </c>
      <c r="H8" s="38" t="s">
        <v>658</v>
      </c>
      <c r="I8" s="38" t="s">
        <v>722</v>
      </c>
      <c r="J8" s="38" t="s">
        <v>667</v>
      </c>
      <c r="K8" s="38" t="s">
        <v>724</v>
      </c>
    </row>
    <row r="9" spans="1:11" x14ac:dyDescent="0.25">
      <c r="A9" s="42"/>
      <c r="B9" s="42"/>
      <c r="C9" s="38" t="s">
        <v>649</v>
      </c>
      <c r="D9" s="42"/>
      <c r="E9" s="42"/>
      <c r="F9" s="42"/>
      <c r="G9" s="38" t="s">
        <v>659</v>
      </c>
      <c r="H9" s="38" t="s">
        <v>659</v>
      </c>
      <c r="I9" s="42"/>
      <c r="J9" s="38" t="s">
        <v>723</v>
      </c>
      <c r="K9" s="38" t="s">
        <v>725</v>
      </c>
    </row>
    <row r="10" spans="1:11" x14ac:dyDescent="0.25">
      <c r="A10" s="42"/>
      <c r="B10" s="42"/>
      <c r="C10" s="42"/>
      <c r="D10" s="42"/>
      <c r="E10" s="42"/>
      <c r="F10" s="42"/>
      <c r="G10" s="38" t="s">
        <v>660</v>
      </c>
      <c r="H10" s="38" t="s">
        <v>661</v>
      </c>
      <c r="I10" s="42"/>
      <c r="J10" s="38" t="s">
        <v>683</v>
      </c>
      <c r="K10" s="38" t="s">
        <v>684</v>
      </c>
    </row>
    <row r="11" spans="1:11" x14ac:dyDescent="0.25">
      <c r="A11" s="42"/>
      <c r="B11" s="42"/>
      <c r="C11" s="42"/>
      <c r="D11" s="42"/>
      <c r="E11" s="42"/>
      <c r="F11" s="42"/>
      <c r="G11" s="42"/>
      <c r="H11" s="38" t="s">
        <v>662</v>
      </c>
      <c r="I11" s="42"/>
      <c r="J11" s="42"/>
      <c r="K11" s="42"/>
    </row>
    <row r="12" spans="1:11" x14ac:dyDescent="0.25">
      <c r="A12" s="43"/>
      <c r="B12" s="43"/>
      <c r="C12" s="43"/>
      <c r="D12" s="43"/>
      <c r="E12" s="43"/>
      <c r="F12" s="43"/>
      <c r="G12" s="43"/>
      <c r="H12" s="39" t="s">
        <v>663</v>
      </c>
      <c r="I12" s="43"/>
      <c r="J12" s="43"/>
      <c r="K12" s="43"/>
    </row>
    <row r="13" spans="1:11" ht="24.75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4.75" customHeight="1" x14ac:dyDescent="0.25">
      <c r="A14" s="49" t="s">
        <v>670</v>
      </c>
      <c r="B14" s="428"/>
      <c r="C14" s="428"/>
      <c r="D14" s="428"/>
      <c r="E14" s="428">
        <v>0</v>
      </c>
      <c r="F14" s="428"/>
      <c r="G14" s="428">
        <v>0</v>
      </c>
      <c r="H14" s="428">
        <v>0</v>
      </c>
      <c r="I14" s="428">
        <v>0</v>
      </c>
      <c r="J14" s="428">
        <v>0</v>
      </c>
      <c r="K14" s="428">
        <v>0</v>
      </c>
    </row>
    <row r="15" spans="1:11" ht="24.75" customHeight="1" x14ac:dyDescent="0.25">
      <c r="A15" s="152" t="s">
        <v>671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</row>
    <row r="16" spans="1:11" ht="24.75" customHeight="1" x14ac:dyDescent="0.25">
      <c r="A16" s="50" t="s">
        <v>672</v>
      </c>
      <c r="B16" s="428"/>
      <c r="C16" s="428"/>
      <c r="D16" s="428"/>
      <c r="E16" s="428">
        <v>0</v>
      </c>
      <c r="F16" s="428"/>
      <c r="G16" s="428">
        <v>0</v>
      </c>
      <c r="H16" s="428">
        <v>0</v>
      </c>
      <c r="I16" s="428">
        <v>0</v>
      </c>
      <c r="J16" s="428">
        <v>0</v>
      </c>
      <c r="K16" s="428">
        <v>0</v>
      </c>
    </row>
    <row r="17" spans="1:11" ht="24.75" customHeight="1" x14ac:dyDescent="0.25">
      <c r="A17" s="50" t="s">
        <v>673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</row>
    <row r="18" spans="1:11" ht="24.75" customHeight="1" x14ac:dyDescent="0.25">
      <c r="A18" s="50" t="s">
        <v>674</v>
      </c>
      <c r="B18" s="428"/>
      <c r="C18" s="428"/>
      <c r="D18" s="428"/>
      <c r="E18" s="428">
        <v>0</v>
      </c>
      <c r="F18" s="428"/>
      <c r="G18" s="428">
        <v>0</v>
      </c>
      <c r="H18" s="428">
        <v>0</v>
      </c>
      <c r="I18" s="428">
        <v>0</v>
      </c>
      <c r="J18" s="428">
        <v>0</v>
      </c>
      <c r="K18" s="428">
        <v>0</v>
      </c>
    </row>
    <row r="19" spans="1:11" ht="24.75" customHeight="1" x14ac:dyDescent="0.25">
      <c r="A19" s="50" t="s">
        <v>675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</row>
    <row r="20" spans="1:11" ht="24.75" customHeight="1" x14ac:dyDescent="0.25">
      <c r="A20" s="46"/>
      <c r="B20" s="428"/>
      <c r="C20" s="428"/>
      <c r="D20" s="428"/>
      <c r="E20" s="428">
        <v>0</v>
      </c>
      <c r="F20" s="428"/>
      <c r="G20" s="428">
        <v>0</v>
      </c>
      <c r="H20" s="428">
        <v>0</v>
      </c>
      <c r="I20" s="428">
        <v>0</v>
      </c>
      <c r="J20" s="428">
        <v>0</v>
      </c>
      <c r="K20" s="428">
        <v>0</v>
      </c>
    </row>
    <row r="21" spans="1:11" ht="24.75" customHeight="1" x14ac:dyDescent="0.25">
      <c r="A21" s="49" t="s">
        <v>676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</row>
    <row r="22" spans="1:11" ht="24.75" customHeight="1" x14ac:dyDescent="0.25">
      <c r="A22" s="50" t="s">
        <v>677</v>
      </c>
      <c r="B22" s="428"/>
      <c r="C22" s="428"/>
      <c r="D22" s="428"/>
      <c r="E22" s="428">
        <v>0</v>
      </c>
      <c r="F22" s="428"/>
      <c r="G22" s="428">
        <v>0</v>
      </c>
      <c r="H22" s="428">
        <v>0</v>
      </c>
      <c r="I22" s="428">
        <v>0</v>
      </c>
      <c r="J22" s="428">
        <v>0</v>
      </c>
      <c r="K22" s="428">
        <v>0</v>
      </c>
    </row>
    <row r="23" spans="1:11" ht="24.75" customHeight="1" x14ac:dyDescent="0.25">
      <c r="A23" s="50" t="s">
        <v>678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</row>
    <row r="24" spans="1:11" ht="24.75" customHeight="1" x14ac:dyDescent="0.25">
      <c r="A24" s="50" t="s">
        <v>679</v>
      </c>
      <c r="B24" s="428"/>
      <c r="C24" s="428"/>
      <c r="D24" s="428"/>
      <c r="E24" s="428">
        <v>0</v>
      </c>
      <c r="F24" s="428"/>
      <c r="G24" s="428">
        <v>0</v>
      </c>
      <c r="H24" s="428">
        <v>0</v>
      </c>
      <c r="I24" s="428">
        <v>0</v>
      </c>
      <c r="J24" s="428">
        <v>0</v>
      </c>
      <c r="K24" s="428">
        <v>0</v>
      </c>
    </row>
    <row r="25" spans="1:11" ht="24.75" customHeight="1" x14ac:dyDescent="0.25">
      <c r="A25" s="50" t="s">
        <v>680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</row>
    <row r="26" spans="1:11" ht="24.75" customHeight="1" x14ac:dyDescent="0.25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24.75" customHeight="1" x14ac:dyDescent="0.25">
      <c r="A27" s="49" t="s">
        <v>681</v>
      </c>
      <c r="B27" s="428"/>
      <c r="C27" s="428"/>
      <c r="D27" s="428"/>
      <c r="E27" s="428">
        <v>0</v>
      </c>
      <c r="F27" s="428"/>
      <c r="G27" s="428">
        <v>0</v>
      </c>
      <c r="H27" s="428">
        <v>0</v>
      </c>
      <c r="I27" s="428">
        <v>0</v>
      </c>
      <c r="J27" s="428">
        <v>0</v>
      </c>
      <c r="K27" s="428">
        <v>0</v>
      </c>
    </row>
    <row r="28" spans="1:11" ht="24.75" customHeight="1" x14ac:dyDescent="0.25">
      <c r="A28" s="49" t="s">
        <v>682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</row>
    <row r="29" spans="1:11" ht="24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5">
      <c r="A30" s="20"/>
      <c r="B30" s="20"/>
      <c r="C30" s="20"/>
      <c r="D30" s="20"/>
      <c r="E30" s="20"/>
      <c r="F30" s="20"/>
      <c r="G30" s="20"/>
    </row>
    <row r="33" spans="1:10" x14ac:dyDescent="0.25">
      <c r="A33" s="378" t="s">
        <v>596</v>
      </c>
      <c r="B33" s="378"/>
      <c r="C33" s="378"/>
      <c r="D33" s="378"/>
      <c r="E33" s="23"/>
      <c r="G33" s="378" t="s">
        <v>633</v>
      </c>
      <c r="H33" s="378"/>
      <c r="I33" s="378"/>
      <c r="J33" s="378"/>
    </row>
    <row r="34" spans="1:10" x14ac:dyDescent="0.25">
      <c r="A34" s="378" t="s">
        <v>597</v>
      </c>
      <c r="B34" s="378"/>
      <c r="C34" s="378"/>
      <c r="D34" s="378"/>
      <c r="E34" s="23"/>
      <c r="G34" s="378" t="s">
        <v>598</v>
      </c>
      <c r="H34" s="378"/>
      <c r="I34" s="378"/>
      <c r="J34" s="378"/>
    </row>
  </sheetData>
  <mergeCells count="78">
    <mergeCell ref="G34:J34"/>
    <mergeCell ref="H27:H28"/>
    <mergeCell ref="I27:I28"/>
    <mergeCell ref="B27:B28"/>
    <mergeCell ref="C27:C28"/>
    <mergeCell ref="D27:D28"/>
    <mergeCell ref="E27:E28"/>
    <mergeCell ref="F27:F28"/>
    <mergeCell ref="G27:G28"/>
    <mergeCell ref="A33:D33"/>
    <mergeCell ref="A34:D34"/>
    <mergeCell ref="G33:J33"/>
    <mergeCell ref="J27:J28"/>
    <mergeCell ref="K27:K28"/>
    <mergeCell ref="H14:H15"/>
    <mergeCell ref="I14:I15"/>
    <mergeCell ref="J14:J15"/>
    <mergeCell ref="K14:K15"/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zoomScaleNormal="100" workbookViewId="0">
      <selection activeCell="D15" sqref="D15"/>
    </sheetView>
  </sheetViews>
  <sheetFormatPr baseColWidth="10" defaultRowHeight="12" x14ac:dyDescent="0.2"/>
  <cols>
    <col min="1" max="1" width="11.42578125" style="20"/>
    <col min="2" max="2" width="90" style="20" bestFit="1" customWidth="1"/>
    <col min="3" max="3" width="14" style="20" bestFit="1" customWidth="1"/>
    <col min="4" max="5" width="13.42578125" style="20" bestFit="1" customWidth="1"/>
    <col min="6" max="16384" width="11.42578125" style="20"/>
  </cols>
  <sheetData>
    <row r="1" spans="1:8" x14ac:dyDescent="0.2">
      <c r="A1" s="432" t="s">
        <v>708</v>
      </c>
      <c r="B1" s="432"/>
      <c r="C1" s="432"/>
      <c r="D1" s="432"/>
      <c r="E1" s="432"/>
    </row>
    <row r="2" spans="1:8" x14ac:dyDescent="0.2">
      <c r="A2" s="455" t="str">
        <f>'FORMATO 2 IADPyOP'!A2:I2</f>
        <v>UNIVERSIDAD TECNOLOGICA DE TLAXCALA</v>
      </c>
      <c r="B2" s="456"/>
      <c r="C2" s="456"/>
      <c r="D2" s="456"/>
      <c r="E2" s="402"/>
    </row>
    <row r="3" spans="1:8" x14ac:dyDescent="0.2">
      <c r="A3" s="457" t="s">
        <v>104</v>
      </c>
      <c r="B3" s="458"/>
      <c r="C3" s="458"/>
      <c r="D3" s="458"/>
      <c r="E3" s="404"/>
    </row>
    <row r="4" spans="1:8" x14ac:dyDescent="0.2">
      <c r="A4" s="457" t="str">
        <f>'FORMATO 2 IADPyOP'!A4:I4</f>
        <v>Del 01 de Enero al 30 de Septiembre  de 2017</v>
      </c>
      <c r="B4" s="458"/>
      <c r="C4" s="458"/>
      <c r="D4" s="458"/>
      <c r="E4" s="404"/>
    </row>
    <row r="5" spans="1:8" x14ac:dyDescent="0.2">
      <c r="A5" s="459" t="s">
        <v>0</v>
      </c>
      <c r="B5" s="460"/>
      <c r="C5" s="460"/>
      <c r="D5" s="460"/>
      <c r="E5" s="461"/>
    </row>
    <row r="6" spans="1:8" x14ac:dyDescent="0.2">
      <c r="A6" s="61"/>
      <c r="B6" s="61"/>
      <c r="C6" s="61"/>
      <c r="D6" s="61"/>
      <c r="E6" s="61"/>
    </row>
    <row r="7" spans="1:8" x14ac:dyDescent="0.2">
      <c r="A7" s="440" t="s">
        <v>1</v>
      </c>
      <c r="B7" s="441"/>
      <c r="C7" s="78" t="s">
        <v>105</v>
      </c>
      <c r="D7" s="407" t="s">
        <v>107</v>
      </c>
      <c r="E7" s="78" t="s">
        <v>108</v>
      </c>
    </row>
    <row r="8" spans="1:8" x14ac:dyDescent="0.2">
      <c r="A8" s="442"/>
      <c r="B8" s="443"/>
      <c r="C8" s="79" t="s">
        <v>106</v>
      </c>
      <c r="D8" s="409"/>
      <c r="E8" s="79" t="s">
        <v>109</v>
      </c>
    </row>
    <row r="9" spans="1:8" x14ac:dyDescent="0.2">
      <c r="A9" s="100"/>
      <c r="B9" s="101"/>
      <c r="C9" s="62"/>
      <c r="D9" s="62"/>
      <c r="E9" s="62"/>
    </row>
    <row r="10" spans="1:8" ht="12.75" x14ac:dyDescent="0.2">
      <c r="A10" s="102"/>
      <c r="B10" s="103" t="s">
        <v>110</v>
      </c>
      <c r="C10" s="339">
        <f>C11+C12+C13</f>
        <v>56250274</v>
      </c>
      <c r="D10" s="341">
        <f>D11+D12+D13</f>
        <v>35372642.269999996</v>
      </c>
      <c r="E10" s="343">
        <f>E11+E12+E13</f>
        <v>35372642.269999996</v>
      </c>
    </row>
    <row r="11" spans="1:8" ht="12.75" x14ac:dyDescent="0.2">
      <c r="A11" s="102"/>
      <c r="B11" s="104" t="s">
        <v>111</v>
      </c>
      <c r="C11" s="338">
        <v>24000000</v>
      </c>
      <c r="D11" s="340">
        <f>'FORMATO 5 EAID'!G50</f>
        <v>24170570</v>
      </c>
      <c r="E11" s="342">
        <f>'FORMATO 5 EAID'!H50</f>
        <v>24170570</v>
      </c>
    </row>
    <row r="12" spans="1:8" ht="12.75" x14ac:dyDescent="0.2">
      <c r="A12" s="102"/>
      <c r="B12" s="104" t="s">
        <v>112</v>
      </c>
      <c r="C12" s="338">
        <v>32250274</v>
      </c>
      <c r="D12" s="340">
        <f>'FORMATO 5 EAID'!G86</f>
        <v>11202072.27</v>
      </c>
      <c r="E12" s="342">
        <f>'FORMATO 5 EAID'!H86</f>
        <v>11202072.27</v>
      </c>
      <c r="H12" s="72"/>
    </row>
    <row r="13" spans="1:8" ht="12.75" x14ac:dyDescent="0.2">
      <c r="A13" s="102"/>
      <c r="B13" s="104" t="s">
        <v>113</v>
      </c>
      <c r="C13" s="338">
        <v>0</v>
      </c>
      <c r="D13" s="340">
        <v>0</v>
      </c>
      <c r="E13" s="342">
        <v>0</v>
      </c>
      <c r="H13" s="72"/>
    </row>
    <row r="14" spans="1:8" x14ac:dyDescent="0.2">
      <c r="A14" s="102"/>
      <c r="B14" s="105"/>
      <c r="C14" s="82"/>
      <c r="D14" s="82"/>
      <c r="E14" s="82"/>
    </row>
    <row r="15" spans="1:8" x14ac:dyDescent="0.2">
      <c r="A15" s="102"/>
      <c r="B15" s="103" t="s">
        <v>114</v>
      </c>
      <c r="C15" s="80">
        <f>C16+C17</f>
        <v>51041470.439999998</v>
      </c>
      <c r="D15" s="80">
        <f>D16+D17</f>
        <v>38477601.32</v>
      </c>
      <c r="E15" s="80">
        <f>E16+E17</f>
        <v>38136701.460000001</v>
      </c>
    </row>
    <row r="16" spans="1:8" x14ac:dyDescent="0.2">
      <c r="A16" s="102"/>
      <c r="B16" s="104" t="s">
        <v>115</v>
      </c>
      <c r="C16" s="53">
        <f>'FORMATO 6a) EAEPED'!D10</f>
        <v>24000000</v>
      </c>
      <c r="D16" s="53">
        <f>'FORMATO 6a) EAEPED'!G10</f>
        <v>19174297.899999999</v>
      </c>
      <c r="E16" s="53">
        <f>'FORMATO 6a) EAEPED'!H10</f>
        <v>18879962.669999998</v>
      </c>
    </row>
    <row r="17" spans="1:5" x14ac:dyDescent="0.2">
      <c r="A17" s="102"/>
      <c r="B17" s="104" t="s">
        <v>116</v>
      </c>
      <c r="C17" s="53">
        <f>'FORMATO 6a) EAEPED'!D85</f>
        <v>27041470.440000001</v>
      </c>
      <c r="D17" s="53">
        <f>'FORMATO 6a) EAEPED'!G85</f>
        <v>19303303.420000002</v>
      </c>
      <c r="E17" s="53">
        <f>'FORMATO 6a) EAEPED'!H85</f>
        <v>19256738.790000003</v>
      </c>
    </row>
    <row r="18" spans="1:5" x14ac:dyDescent="0.2">
      <c r="A18" s="102"/>
      <c r="B18" s="105"/>
      <c r="C18" s="82"/>
      <c r="D18" s="82"/>
      <c r="E18" s="82"/>
    </row>
    <row r="19" spans="1:5" x14ac:dyDescent="0.2">
      <c r="A19" s="102"/>
      <c r="B19" s="103" t="s">
        <v>117</v>
      </c>
      <c r="C19" s="59">
        <f>C20+C21</f>
        <v>0</v>
      </c>
      <c r="D19" s="59">
        <f>D20+D21</f>
        <v>0</v>
      </c>
      <c r="E19" s="59">
        <f>E20+E21</f>
        <v>0</v>
      </c>
    </row>
    <row r="20" spans="1:5" x14ac:dyDescent="0.2">
      <c r="A20" s="102"/>
      <c r="B20" s="104" t="s">
        <v>118</v>
      </c>
      <c r="C20" s="81">
        <v>0</v>
      </c>
      <c r="D20" s="82">
        <v>0</v>
      </c>
      <c r="E20" s="82">
        <v>0</v>
      </c>
    </row>
    <row r="21" spans="1:5" x14ac:dyDescent="0.2">
      <c r="A21" s="438"/>
      <c r="B21" s="104" t="s">
        <v>119</v>
      </c>
      <c r="C21" s="462">
        <v>0</v>
      </c>
      <c r="D21" s="463">
        <v>0</v>
      </c>
      <c r="E21" s="463">
        <v>0</v>
      </c>
    </row>
    <row r="22" spans="1:5" x14ac:dyDescent="0.2">
      <c r="A22" s="438"/>
      <c r="B22" s="104" t="s">
        <v>120</v>
      </c>
      <c r="C22" s="462"/>
      <c r="D22" s="463"/>
      <c r="E22" s="463"/>
    </row>
    <row r="23" spans="1:5" x14ac:dyDescent="0.2">
      <c r="A23" s="102"/>
      <c r="B23" s="105"/>
      <c r="C23" s="82"/>
      <c r="D23" s="82"/>
      <c r="E23" s="82"/>
    </row>
    <row r="24" spans="1:5" x14ac:dyDescent="0.2">
      <c r="A24" s="438"/>
      <c r="B24" s="103" t="s">
        <v>121</v>
      </c>
      <c r="C24" s="68">
        <v>0</v>
      </c>
      <c r="D24" s="80">
        <f>+D10-D15+D19</f>
        <v>-3104959.0500000045</v>
      </c>
      <c r="E24" s="80">
        <f t="shared" ref="E24" si="0">+E10-E15+E19</f>
        <v>-2764059.1900000051</v>
      </c>
    </row>
    <row r="25" spans="1:5" x14ac:dyDescent="0.2">
      <c r="A25" s="438"/>
      <c r="B25" s="103" t="s">
        <v>122</v>
      </c>
      <c r="C25" s="68">
        <f>C24-C13</f>
        <v>0</v>
      </c>
      <c r="D25" s="80">
        <f>D24-D13</f>
        <v>-3104959.0500000045</v>
      </c>
      <c r="E25" s="80">
        <f t="shared" ref="E25" si="1">E24-E13</f>
        <v>-2764059.1900000051</v>
      </c>
    </row>
    <row r="26" spans="1:5" x14ac:dyDescent="0.2">
      <c r="A26" s="438"/>
      <c r="B26" s="105"/>
      <c r="C26" s="54"/>
      <c r="D26" s="54"/>
      <c r="E26" s="54"/>
    </row>
    <row r="27" spans="1:5" x14ac:dyDescent="0.2">
      <c r="A27" s="438"/>
      <c r="B27" s="103" t="s">
        <v>123</v>
      </c>
      <c r="C27" s="68">
        <f>C25-C19</f>
        <v>0</v>
      </c>
      <c r="D27" s="450">
        <f>D25-D19</f>
        <v>-3104959.0500000045</v>
      </c>
      <c r="E27" s="450">
        <f t="shared" ref="E27" si="2">E25-E19</f>
        <v>-2764059.1900000051</v>
      </c>
    </row>
    <row r="28" spans="1:5" x14ac:dyDescent="0.2">
      <c r="A28" s="438"/>
      <c r="B28" s="103" t="s">
        <v>124</v>
      </c>
      <c r="C28" s="59"/>
      <c r="D28" s="450"/>
      <c r="E28" s="450"/>
    </row>
    <row r="29" spans="1:5" x14ac:dyDescent="0.2">
      <c r="A29" s="106"/>
      <c r="B29" s="107"/>
      <c r="C29" s="63"/>
      <c r="D29" s="63"/>
      <c r="E29" s="63"/>
    </row>
    <row r="30" spans="1:5" x14ac:dyDescent="0.2">
      <c r="A30" s="454"/>
      <c r="B30" s="454"/>
      <c r="C30" s="454"/>
      <c r="D30" s="454"/>
      <c r="E30" s="454"/>
    </row>
    <row r="31" spans="1:5" x14ac:dyDescent="0.2">
      <c r="A31" s="451" t="s">
        <v>125</v>
      </c>
      <c r="B31" s="452"/>
      <c r="C31" s="87" t="s">
        <v>126</v>
      </c>
      <c r="D31" s="87" t="s">
        <v>107</v>
      </c>
      <c r="E31" s="87" t="s">
        <v>109</v>
      </c>
    </row>
    <row r="32" spans="1:5" x14ac:dyDescent="0.2">
      <c r="A32" s="100"/>
      <c r="B32" s="101"/>
      <c r="C32" s="62"/>
      <c r="D32" s="62"/>
      <c r="E32" s="62"/>
    </row>
    <row r="33" spans="1:5" x14ac:dyDescent="0.2">
      <c r="A33" s="438"/>
      <c r="B33" s="103" t="s">
        <v>127</v>
      </c>
      <c r="C33" s="77">
        <v>0</v>
      </c>
      <c r="D33" s="77">
        <v>0</v>
      </c>
      <c r="E33" s="77">
        <v>0</v>
      </c>
    </row>
    <row r="34" spans="1:5" x14ac:dyDescent="0.2">
      <c r="A34" s="438"/>
      <c r="B34" s="104" t="s">
        <v>128</v>
      </c>
      <c r="C34" s="82">
        <v>0</v>
      </c>
      <c r="D34" s="82">
        <v>0</v>
      </c>
      <c r="E34" s="82">
        <v>0</v>
      </c>
    </row>
    <row r="35" spans="1:5" x14ac:dyDescent="0.2">
      <c r="A35" s="438"/>
      <c r="B35" s="104" t="s">
        <v>129</v>
      </c>
      <c r="C35" s="82">
        <v>0</v>
      </c>
      <c r="D35" s="82">
        <v>0</v>
      </c>
      <c r="E35" s="82">
        <v>0</v>
      </c>
    </row>
    <row r="36" spans="1:5" x14ac:dyDescent="0.2">
      <c r="A36" s="102"/>
      <c r="B36" s="105"/>
      <c r="C36" s="82"/>
      <c r="D36" s="82"/>
      <c r="E36" s="82"/>
    </row>
    <row r="37" spans="1:5" x14ac:dyDescent="0.2">
      <c r="A37" s="102"/>
      <c r="B37" s="103" t="s">
        <v>130</v>
      </c>
      <c r="C37" s="229">
        <f>C27+C33</f>
        <v>0</v>
      </c>
      <c r="D37" s="60">
        <f>D27+D33</f>
        <v>-3104959.0500000045</v>
      </c>
      <c r="E37" s="60">
        <f t="shared" ref="E37" si="3">E27+E33</f>
        <v>-2764059.1900000051</v>
      </c>
    </row>
    <row r="38" spans="1:5" x14ac:dyDescent="0.2">
      <c r="A38" s="106"/>
      <c r="B38" s="107"/>
      <c r="C38" s="64"/>
      <c r="D38" s="64"/>
      <c r="E38" s="64"/>
    </row>
    <row r="39" spans="1:5" x14ac:dyDescent="0.2">
      <c r="A39" s="433"/>
      <c r="B39" s="433"/>
      <c r="C39" s="433"/>
      <c r="D39" s="433"/>
      <c r="E39" s="433"/>
    </row>
    <row r="40" spans="1:5" x14ac:dyDescent="0.2">
      <c r="A40" s="440" t="s">
        <v>125</v>
      </c>
      <c r="B40" s="441"/>
      <c r="C40" s="83" t="s">
        <v>105</v>
      </c>
      <c r="D40" s="407" t="s">
        <v>107</v>
      </c>
      <c r="E40" s="83" t="s">
        <v>108</v>
      </c>
    </row>
    <row r="41" spans="1:5" x14ac:dyDescent="0.2">
      <c r="A41" s="442"/>
      <c r="B41" s="443"/>
      <c r="C41" s="85" t="s">
        <v>126</v>
      </c>
      <c r="D41" s="409"/>
      <c r="E41" s="85" t="s">
        <v>109</v>
      </c>
    </row>
    <row r="42" spans="1:5" x14ac:dyDescent="0.2">
      <c r="A42" s="100"/>
      <c r="B42" s="101"/>
      <c r="C42" s="62"/>
      <c r="D42" s="62"/>
      <c r="E42" s="62"/>
    </row>
    <row r="43" spans="1:5" x14ac:dyDescent="0.2">
      <c r="A43" s="102"/>
      <c r="B43" s="103" t="s">
        <v>131</v>
      </c>
      <c r="C43" s="82"/>
      <c r="D43" s="82"/>
      <c r="E43" s="82"/>
    </row>
    <row r="44" spans="1:5" x14ac:dyDescent="0.2">
      <c r="A44" s="438"/>
      <c r="B44" s="104" t="s">
        <v>132</v>
      </c>
      <c r="C44" s="77">
        <v>0</v>
      </c>
      <c r="D44" s="77">
        <v>0</v>
      </c>
      <c r="E44" s="77">
        <v>0</v>
      </c>
    </row>
    <row r="45" spans="1:5" x14ac:dyDescent="0.2">
      <c r="A45" s="438"/>
      <c r="B45" s="104" t="s">
        <v>133</v>
      </c>
      <c r="C45" s="82">
        <v>0</v>
      </c>
      <c r="D45" s="82">
        <v>0</v>
      </c>
      <c r="E45" s="82">
        <v>0</v>
      </c>
    </row>
    <row r="46" spans="1:5" x14ac:dyDescent="0.2">
      <c r="A46" s="438"/>
      <c r="B46" s="104" t="s">
        <v>134</v>
      </c>
      <c r="C46" s="82">
        <v>0</v>
      </c>
      <c r="D46" s="82">
        <v>0</v>
      </c>
      <c r="E46" s="82">
        <v>0</v>
      </c>
    </row>
    <row r="47" spans="1:5" x14ac:dyDescent="0.2">
      <c r="A47" s="438"/>
      <c r="B47" s="103" t="s">
        <v>135</v>
      </c>
      <c r="C47" s="77">
        <v>0</v>
      </c>
      <c r="D47" s="77">
        <v>0</v>
      </c>
      <c r="E47" s="77">
        <v>0</v>
      </c>
    </row>
    <row r="48" spans="1:5" x14ac:dyDescent="0.2">
      <c r="A48" s="438"/>
      <c r="B48" s="104" t="s">
        <v>136</v>
      </c>
      <c r="C48" s="82">
        <v>0</v>
      </c>
      <c r="D48" s="82">
        <v>0</v>
      </c>
      <c r="E48" s="82">
        <v>0</v>
      </c>
    </row>
    <row r="49" spans="1:5" x14ac:dyDescent="0.2">
      <c r="A49" s="438"/>
      <c r="B49" s="104" t="s">
        <v>137</v>
      </c>
      <c r="C49" s="82">
        <v>0</v>
      </c>
      <c r="D49" s="82">
        <v>0</v>
      </c>
      <c r="E49" s="82">
        <v>0</v>
      </c>
    </row>
    <row r="50" spans="1:5" x14ac:dyDescent="0.2">
      <c r="A50" s="102"/>
      <c r="B50" s="105"/>
      <c r="C50" s="82"/>
      <c r="D50" s="82"/>
      <c r="E50" s="82"/>
    </row>
    <row r="51" spans="1:5" x14ac:dyDescent="0.2">
      <c r="A51" s="438"/>
      <c r="B51" s="447" t="s">
        <v>138</v>
      </c>
      <c r="C51" s="437">
        <f>C44+C47</f>
        <v>0</v>
      </c>
      <c r="D51" s="437">
        <f t="shared" ref="D51:E51" si="4">D44+D47</f>
        <v>0</v>
      </c>
      <c r="E51" s="437">
        <f t="shared" si="4"/>
        <v>0</v>
      </c>
    </row>
    <row r="52" spans="1:5" x14ac:dyDescent="0.2">
      <c r="A52" s="439"/>
      <c r="B52" s="448"/>
      <c r="C52" s="449"/>
      <c r="D52" s="449"/>
      <c r="E52" s="449"/>
    </row>
    <row r="53" spans="1:5" x14ac:dyDescent="0.2">
      <c r="A53" s="434"/>
      <c r="B53" s="434"/>
      <c r="C53" s="434"/>
      <c r="D53" s="434"/>
      <c r="E53" s="434"/>
    </row>
    <row r="54" spans="1:5" x14ac:dyDescent="0.2">
      <c r="A54" s="440" t="s">
        <v>125</v>
      </c>
      <c r="B54" s="441"/>
      <c r="C54" s="78" t="s">
        <v>105</v>
      </c>
      <c r="D54" s="407" t="s">
        <v>107</v>
      </c>
      <c r="E54" s="78" t="s">
        <v>108</v>
      </c>
    </row>
    <row r="55" spans="1:5" x14ac:dyDescent="0.2">
      <c r="A55" s="442"/>
      <c r="B55" s="443"/>
      <c r="C55" s="79" t="s">
        <v>126</v>
      </c>
      <c r="D55" s="409"/>
      <c r="E55" s="79" t="s">
        <v>109</v>
      </c>
    </row>
    <row r="56" spans="1:5" x14ac:dyDescent="0.2">
      <c r="A56" s="444"/>
      <c r="B56" s="445"/>
      <c r="C56" s="65"/>
      <c r="D56" s="65"/>
      <c r="E56" s="65"/>
    </row>
    <row r="57" spans="1:5" x14ac:dyDescent="0.2">
      <c r="A57" s="438"/>
      <c r="B57" s="446" t="s">
        <v>111</v>
      </c>
      <c r="C57" s="453">
        <v>7828620.9500000002</v>
      </c>
      <c r="D57" s="453">
        <f>D11</f>
        <v>24170570</v>
      </c>
      <c r="E57" s="453">
        <f>E11</f>
        <v>24170570</v>
      </c>
    </row>
    <row r="58" spans="1:5" x14ac:dyDescent="0.2">
      <c r="A58" s="438"/>
      <c r="B58" s="446"/>
      <c r="C58" s="453"/>
      <c r="D58" s="453"/>
      <c r="E58" s="453"/>
    </row>
    <row r="59" spans="1:5" x14ac:dyDescent="0.2">
      <c r="A59" s="438"/>
      <c r="B59" s="96" t="s">
        <v>139</v>
      </c>
      <c r="C59" s="77">
        <f>C60+C61</f>
        <v>0</v>
      </c>
      <c r="D59" s="77">
        <f t="shared" ref="D59:E59" si="5">D60+D61</f>
        <v>0</v>
      </c>
      <c r="E59" s="77">
        <f t="shared" si="5"/>
        <v>0</v>
      </c>
    </row>
    <row r="60" spans="1:5" x14ac:dyDescent="0.2">
      <c r="A60" s="438"/>
      <c r="B60" s="104" t="s">
        <v>132</v>
      </c>
      <c r="C60" s="82">
        <v>0</v>
      </c>
      <c r="D60" s="82">
        <v>0</v>
      </c>
      <c r="E60" s="82">
        <v>0</v>
      </c>
    </row>
    <row r="61" spans="1:5" x14ac:dyDescent="0.2">
      <c r="A61" s="438"/>
      <c r="B61" s="104" t="s">
        <v>136</v>
      </c>
      <c r="C61" s="82">
        <v>0</v>
      </c>
      <c r="D61" s="82">
        <v>0</v>
      </c>
      <c r="E61" s="82">
        <v>0</v>
      </c>
    </row>
    <row r="62" spans="1:5" x14ac:dyDescent="0.2">
      <c r="A62" s="438"/>
      <c r="B62" s="108"/>
      <c r="C62" s="82" t="s">
        <v>685</v>
      </c>
      <c r="D62" s="82"/>
      <c r="E62" s="82"/>
    </row>
    <row r="63" spans="1:5" x14ac:dyDescent="0.2">
      <c r="A63" s="102"/>
      <c r="B63" s="108" t="s">
        <v>115</v>
      </c>
      <c r="C63" s="76">
        <f>C16</f>
        <v>24000000</v>
      </c>
      <c r="D63" s="76">
        <f>D16</f>
        <v>19174297.899999999</v>
      </c>
      <c r="E63" s="76">
        <f>E16</f>
        <v>18879962.669999998</v>
      </c>
    </row>
    <row r="64" spans="1:5" x14ac:dyDescent="0.2">
      <c r="A64" s="102"/>
      <c r="B64" s="108"/>
      <c r="C64" s="82"/>
      <c r="D64" s="82"/>
      <c r="E64" s="82"/>
    </row>
    <row r="65" spans="1:5" x14ac:dyDescent="0.2">
      <c r="A65" s="102"/>
      <c r="B65" s="108" t="s">
        <v>118</v>
      </c>
      <c r="C65" s="66">
        <v>0</v>
      </c>
      <c r="D65" s="82">
        <v>0</v>
      </c>
      <c r="E65" s="82">
        <v>0</v>
      </c>
    </row>
    <row r="66" spans="1:5" x14ac:dyDescent="0.2">
      <c r="A66" s="102"/>
      <c r="B66" s="108"/>
      <c r="C66" s="82"/>
      <c r="D66" s="82"/>
      <c r="E66" s="82"/>
    </row>
    <row r="67" spans="1:5" x14ac:dyDescent="0.2">
      <c r="A67" s="438"/>
      <c r="B67" s="109" t="s">
        <v>140</v>
      </c>
      <c r="C67" s="76">
        <f>C57+C59-C63+C65</f>
        <v>-16171379.050000001</v>
      </c>
      <c r="D67" s="76">
        <f>D57+D59-D63+D65</f>
        <v>4996272.1000000015</v>
      </c>
      <c r="E67" s="76">
        <f t="shared" ref="E67" si="6">E57+E59-E63+E65</f>
        <v>5290607.3300000019</v>
      </c>
    </row>
    <row r="68" spans="1:5" x14ac:dyDescent="0.2">
      <c r="A68" s="438"/>
      <c r="B68" s="109" t="s">
        <v>141</v>
      </c>
      <c r="C68" s="76">
        <f>C67-C59</f>
        <v>-16171379.050000001</v>
      </c>
      <c r="D68" s="76">
        <f t="shared" ref="D68:E68" si="7">D67-D59</f>
        <v>4996272.1000000015</v>
      </c>
      <c r="E68" s="76">
        <f t="shared" si="7"/>
        <v>5290607.3300000019</v>
      </c>
    </row>
    <row r="69" spans="1:5" x14ac:dyDescent="0.2">
      <c r="A69" s="438"/>
      <c r="B69" s="109" t="s">
        <v>142</v>
      </c>
      <c r="C69" s="82"/>
      <c r="D69" s="82"/>
      <c r="E69" s="82"/>
    </row>
    <row r="70" spans="1:5" x14ac:dyDescent="0.2">
      <c r="A70" s="439"/>
      <c r="B70" s="110"/>
      <c r="C70" s="64"/>
      <c r="D70" s="64"/>
      <c r="E70" s="64"/>
    </row>
    <row r="71" spans="1:5" x14ac:dyDescent="0.2">
      <c r="A71" s="434"/>
      <c r="B71" s="434"/>
      <c r="C71" s="434"/>
      <c r="D71" s="434"/>
      <c r="E71" s="434"/>
    </row>
    <row r="72" spans="1:5" x14ac:dyDescent="0.2">
      <c r="A72" s="440" t="s">
        <v>125</v>
      </c>
      <c r="B72" s="441"/>
      <c r="C72" s="78" t="s">
        <v>105</v>
      </c>
      <c r="D72" s="407" t="s">
        <v>107</v>
      </c>
      <c r="E72" s="78" t="s">
        <v>108</v>
      </c>
    </row>
    <row r="73" spans="1:5" x14ac:dyDescent="0.2">
      <c r="A73" s="442"/>
      <c r="B73" s="443"/>
      <c r="C73" s="79" t="s">
        <v>126</v>
      </c>
      <c r="D73" s="409"/>
      <c r="E73" s="79" t="s">
        <v>109</v>
      </c>
    </row>
    <row r="74" spans="1:5" x14ac:dyDescent="0.2">
      <c r="A74" s="444"/>
      <c r="B74" s="445"/>
      <c r="C74" s="62"/>
      <c r="D74" s="62"/>
      <c r="E74" s="62"/>
    </row>
    <row r="75" spans="1:5" x14ac:dyDescent="0.2">
      <c r="A75" s="438"/>
      <c r="B75" s="446" t="s">
        <v>112</v>
      </c>
      <c r="C75" s="436">
        <f>C12</f>
        <v>32250274</v>
      </c>
      <c r="D75" s="436">
        <f t="shared" ref="D75:E75" si="8">D12</f>
        <v>11202072.27</v>
      </c>
      <c r="E75" s="436">
        <f t="shared" si="8"/>
        <v>11202072.27</v>
      </c>
    </row>
    <row r="76" spans="1:5" x14ac:dyDescent="0.2">
      <c r="A76" s="438"/>
      <c r="B76" s="446"/>
      <c r="C76" s="437"/>
      <c r="D76" s="437"/>
      <c r="E76" s="437"/>
    </row>
    <row r="77" spans="1:5" x14ac:dyDescent="0.2">
      <c r="A77" s="438"/>
      <c r="B77" s="108" t="s">
        <v>143</v>
      </c>
      <c r="C77" s="82">
        <v>0</v>
      </c>
      <c r="D77" s="82">
        <v>0</v>
      </c>
      <c r="E77" s="82">
        <v>0</v>
      </c>
    </row>
    <row r="78" spans="1:5" x14ac:dyDescent="0.2">
      <c r="A78" s="438"/>
      <c r="B78" s="108" t="s">
        <v>144</v>
      </c>
      <c r="C78" s="82">
        <v>0</v>
      </c>
      <c r="D78" s="82">
        <v>0</v>
      </c>
      <c r="E78" s="82">
        <v>0</v>
      </c>
    </row>
    <row r="79" spans="1:5" x14ac:dyDescent="0.2">
      <c r="A79" s="438"/>
      <c r="B79" s="104" t="s">
        <v>133</v>
      </c>
      <c r="C79" s="82">
        <v>0</v>
      </c>
      <c r="D79" s="82">
        <v>0</v>
      </c>
      <c r="E79" s="82">
        <v>0</v>
      </c>
    </row>
    <row r="80" spans="1:5" x14ac:dyDescent="0.2">
      <c r="A80" s="438"/>
      <c r="B80" s="104" t="s">
        <v>134</v>
      </c>
      <c r="C80" s="82">
        <v>0</v>
      </c>
      <c r="D80" s="82">
        <v>0</v>
      </c>
      <c r="E80" s="82">
        <v>0</v>
      </c>
    </row>
    <row r="81" spans="1:7" x14ac:dyDescent="0.2">
      <c r="A81" s="438"/>
      <c r="B81" s="104" t="s">
        <v>137</v>
      </c>
      <c r="C81" s="82"/>
      <c r="D81" s="82"/>
      <c r="E81" s="82"/>
    </row>
    <row r="82" spans="1:7" x14ac:dyDescent="0.2">
      <c r="A82" s="438"/>
      <c r="B82" s="108"/>
      <c r="C82" s="82"/>
      <c r="D82" s="82"/>
      <c r="E82" s="82"/>
    </row>
    <row r="83" spans="1:7" x14ac:dyDescent="0.2">
      <c r="A83" s="102"/>
      <c r="B83" s="108" t="s">
        <v>116</v>
      </c>
      <c r="C83" s="76">
        <f>C17</f>
        <v>27041470.440000001</v>
      </c>
      <c r="D83" s="239">
        <f t="shared" ref="D83:E83" si="9">D17</f>
        <v>19303303.420000002</v>
      </c>
      <c r="E83" s="239">
        <f t="shared" si="9"/>
        <v>19256738.790000003</v>
      </c>
    </row>
    <row r="84" spans="1:7" x14ac:dyDescent="0.2">
      <c r="A84" s="102"/>
      <c r="B84" s="108"/>
      <c r="C84" s="82"/>
      <c r="D84" s="82"/>
      <c r="E84" s="82"/>
    </row>
    <row r="85" spans="1:7" x14ac:dyDescent="0.2">
      <c r="A85" s="102"/>
      <c r="B85" s="108" t="s">
        <v>145</v>
      </c>
      <c r="C85" s="67">
        <v>0</v>
      </c>
      <c r="D85" s="77">
        <v>0</v>
      </c>
      <c r="E85" s="77">
        <v>0</v>
      </c>
    </row>
    <row r="86" spans="1:7" x14ac:dyDescent="0.2">
      <c r="A86" s="102"/>
      <c r="B86" s="108"/>
      <c r="C86" s="82"/>
      <c r="D86" s="82"/>
      <c r="E86" s="82"/>
    </row>
    <row r="87" spans="1:7" x14ac:dyDescent="0.2">
      <c r="A87" s="438"/>
      <c r="B87" s="109" t="s">
        <v>146</v>
      </c>
      <c r="C87" s="68">
        <f>C75+C77-C83+C85</f>
        <v>5208803.5599999987</v>
      </c>
      <c r="D87" s="68">
        <f t="shared" ref="D87:E87" si="10">D75+D77-D83+D85</f>
        <v>-8101231.1500000022</v>
      </c>
      <c r="E87" s="68">
        <f t="shared" si="10"/>
        <v>-8054666.5200000033</v>
      </c>
    </row>
    <row r="88" spans="1:7" x14ac:dyDescent="0.2">
      <c r="A88" s="438"/>
      <c r="B88" s="109" t="s">
        <v>147</v>
      </c>
      <c r="C88" s="68">
        <f>C87-C77</f>
        <v>5208803.5599999987</v>
      </c>
      <c r="D88" s="68">
        <f>D87-D77</f>
        <v>-8101231.1500000022</v>
      </c>
      <c r="E88" s="68">
        <f>E87-E77</f>
        <v>-8054666.5200000033</v>
      </c>
    </row>
    <row r="89" spans="1:7" x14ac:dyDescent="0.2">
      <c r="A89" s="438"/>
      <c r="B89" s="109" t="s">
        <v>148</v>
      </c>
      <c r="C89" s="69"/>
      <c r="D89" s="69"/>
      <c r="E89" s="69"/>
    </row>
    <row r="90" spans="1:7" x14ac:dyDescent="0.2">
      <c r="A90" s="439"/>
      <c r="B90" s="110"/>
      <c r="C90" s="64"/>
      <c r="D90" s="64"/>
      <c r="E90" s="64"/>
    </row>
    <row r="91" spans="1:7" x14ac:dyDescent="0.2">
      <c r="A91" s="435"/>
      <c r="B91" s="435"/>
      <c r="C91" s="435"/>
      <c r="D91" s="435"/>
      <c r="E91" s="435"/>
    </row>
    <row r="92" spans="1:7" x14ac:dyDescent="0.2">
      <c r="A92" s="227"/>
      <c r="B92" s="227"/>
      <c r="C92" s="227"/>
      <c r="D92" s="227"/>
      <c r="E92" s="227"/>
    </row>
    <row r="93" spans="1:7" x14ac:dyDescent="0.2">
      <c r="A93" s="227"/>
      <c r="B93" s="227"/>
      <c r="C93" s="227"/>
      <c r="D93" s="227"/>
      <c r="E93" s="227"/>
    </row>
    <row r="94" spans="1:7" x14ac:dyDescent="0.2">
      <c r="A94" s="227"/>
      <c r="B94" s="227"/>
      <c r="C94" s="227"/>
      <c r="D94" s="227"/>
      <c r="E94" s="227"/>
    </row>
    <row r="96" spans="1:7" x14ac:dyDescent="0.2">
      <c r="B96" s="22" t="s">
        <v>599</v>
      </c>
      <c r="C96" s="378" t="s">
        <v>633</v>
      </c>
      <c r="D96" s="378"/>
      <c r="G96" s="21"/>
    </row>
    <row r="97" spans="2:7" x14ac:dyDescent="0.2">
      <c r="B97" s="22" t="s">
        <v>597</v>
      </c>
      <c r="C97" s="378" t="s">
        <v>598</v>
      </c>
      <c r="D97" s="378"/>
      <c r="G97" s="21"/>
    </row>
  </sheetData>
  <mergeCells count="53">
    <mergeCell ref="A21:A22"/>
    <mergeCell ref="C21:C22"/>
    <mergeCell ref="D21:D22"/>
    <mergeCell ref="E21:E22"/>
    <mergeCell ref="A24:A26"/>
    <mergeCell ref="A2:E2"/>
    <mergeCell ref="A3:E3"/>
    <mergeCell ref="A4:E4"/>
    <mergeCell ref="A5:E5"/>
    <mergeCell ref="A7:B8"/>
    <mergeCell ref="D7:D8"/>
    <mergeCell ref="A27:A28"/>
    <mergeCell ref="D27:D28"/>
    <mergeCell ref="E27:E28"/>
    <mergeCell ref="C97:D97"/>
    <mergeCell ref="C96:D96"/>
    <mergeCell ref="A31:B31"/>
    <mergeCell ref="C57:C58"/>
    <mergeCell ref="D57:D58"/>
    <mergeCell ref="E57:E58"/>
    <mergeCell ref="A30:E30"/>
    <mergeCell ref="A33:A35"/>
    <mergeCell ref="A40:B41"/>
    <mergeCell ref="D40:D41"/>
    <mergeCell ref="A44:A46"/>
    <mergeCell ref="A47:A49"/>
    <mergeCell ref="A67:A70"/>
    <mergeCell ref="A51:A52"/>
    <mergeCell ref="B51:B52"/>
    <mergeCell ref="C51:C52"/>
    <mergeCell ref="D51:D52"/>
    <mergeCell ref="E51:E52"/>
    <mergeCell ref="A54:B55"/>
    <mergeCell ref="D54:D55"/>
    <mergeCell ref="A56:B56"/>
    <mergeCell ref="A57:A58"/>
    <mergeCell ref="B57:B58"/>
    <mergeCell ref="A1:E1"/>
    <mergeCell ref="A39:E39"/>
    <mergeCell ref="A53:E53"/>
    <mergeCell ref="A71:E71"/>
    <mergeCell ref="A91:E91"/>
    <mergeCell ref="E75:E76"/>
    <mergeCell ref="A77:A82"/>
    <mergeCell ref="A87:A90"/>
    <mergeCell ref="A72:B73"/>
    <mergeCell ref="D72:D73"/>
    <mergeCell ref="A74:B74"/>
    <mergeCell ref="A75:A76"/>
    <mergeCell ref="B75:B76"/>
    <mergeCell ref="C75:C76"/>
    <mergeCell ref="D75:D76"/>
    <mergeCell ref="A59:A62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0"/>
  <sheetViews>
    <sheetView topLeftCell="B73" zoomScaleNormal="100" workbookViewId="0">
      <selection activeCell="I47" sqref="I47"/>
    </sheetView>
  </sheetViews>
  <sheetFormatPr baseColWidth="10" defaultRowHeight="12" x14ac:dyDescent="0.2"/>
  <cols>
    <col min="1" max="2" width="11.42578125" style="20"/>
    <col min="3" max="3" width="47.85546875" style="20" bestFit="1" customWidth="1"/>
    <col min="4" max="4" width="13.5703125" style="127" bestFit="1" customWidth="1"/>
    <col min="5" max="5" width="15.7109375" style="127" bestFit="1" customWidth="1"/>
    <col min="6" max="6" width="13.28515625" style="127" bestFit="1" customWidth="1"/>
    <col min="7" max="7" width="11.85546875" style="127" customWidth="1"/>
    <col min="8" max="8" width="13.28515625" style="127" bestFit="1" customWidth="1"/>
    <col min="9" max="9" width="14.7109375" style="127" bestFit="1" customWidth="1"/>
    <col min="10" max="10" width="11.42578125" style="20"/>
    <col min="11" max="11" width="12.7109375" style="20" bestFit="1" customWidth="1"/>
    <col min="12" max="16384" width="11.42578125" style="20"/>
  </cols>
  <sheetData>
    <row r="1" spans="1:9" x14ac:dyDescent="0.2">
      <c r="A1" s="432" t="s">
        <v>709</v>
      </c>
      <c r="B1" s="432"/>
      <c r="C1" s="432"/>
      <c r="D1" s="432"/>
      <c r="E1" s="432"/>
      <c r="F1" s="432"/>
      <c r="G1" s="432"/>
      <c r="H1" s="432"/>
      <c r="I1" s="432"/>
    </row>
    <row r="2" spans="1:9" x14ac:dyDescent="0.2">
      <c r="A2" s="455" t="str">
        <f>'FORMATO 4 BP'!A2:E2</f>
        <v>UNIVERSIDAD TECNOLOGICA DE TLAXCALA</v>
      </c>
      <c r="B2" s="456"/>
      <c r="C2" s="456"/>
      <c r="D2" s="456"/>
      <c r="E2" s="456"/>
      <c r="F2" s="456"/>
      <c r="G2" s="456"/>
      <c r="H2" s="456"/>
      <c r="I2" s="402"/>
    </row>
    <row r="3" spans="1:9" x14ac:dyDescent="0.2">
      <c r="A3" s="457" t="s">
        <v>149</v>
      </c>
      <c r="B3" s="458"/>
      <c r="C3" s="458"/>
      <c r="D3" s="458"/>
      <c r="E3" s="458"/>
      <c r="F3" s="458"/>
      <c r="G3" s="458"/>
      <c r="H3" s="458"/>
      <c r="I3" s="404"/>
    </row>
    <row r="4" spans="1:9" x14ac:dyDescent="0.2">
      <c r="A4" s="457" t="str">
        <f>'FORMATO 4 BP'!A4:E4</f>
        <v>Del 01 de Enero al 30 de Septiembre  de 2017</v>
      </c>
      <c r="B4" s="458"/>
      <c r="C4" s="458"/>
      <c r="D4" s="458"/>
      <c r="E4" s="458"/>
      <c r="F4" s="458"/>
      <c r="G4" s="458"/>
      <c r="H4" s="458"/>
      <c r="I4" s="404"/>
    </row>
    <row r="5" spans="1:9" x14ac:dyDescent="0.2">
      <c r="A5" s="459" t="s">
        <v>0</v>
      </c>
      <c r="B5" s="460"/>
      <c r="C5" s="460"/>
      <c r="D5" s="460"/>
      <c r="E5" s="460"/>
      <c r="F5" s="460"/>
      <c r="G5" s="460"/>
      <c r="H5" s="460"/>
      <c r="I5" s="461"/>
    </row>
    <row r="6" spans="1:9" x14ac:dyDescent="0.2">
      <c r="A6" s="482"/>
      <c r="B6" s="483"/>
      <c r="C6" s="484"/>
      <c r="D6" s="485" t="s">
        <v>150</v>
      </c>
      <c r="E6" s="486"/>
      <c r="F6" s="486"/>
      <c r="G6" s="486"/>
      <c r="H6" s="487"/>
      <c r="I6" s="488" t="s">
        <v>151</v>
      </c>
    </row>
    <row r="7" spans="1:9" x14ac:dyDescent="0.2">
      <c r="A7" s="457" t="s">
        <v>125</v>
      </c>
      <c r="B7" s="458"/>
      <c r="C7" s="404"/>
      <c r="D7" s="488" t="s">
        <v>153</v>
      </c>
      <c r="E7" s="111" t="s">
        <v>154</v>
      </c>
      <c r="F7" s="488" t="s">
        <v>156</v>
      </c>
      <c r="G7" s="488" t="s">
        <v>107</v>
      </c>
      <c r="H7" s="488" t="s">
        <v>157</v>
      </c>
      <c r="I7" s="489"/>
    </row>
    <row r="8" spans="1:9" x14ac:dyDescent="0.2">
      <c r="A8" s="459" t="s">
        <v>152</v>
      </c>
      <c r="B8" s="460"/>
      <c r="C8" s="461"/>
      <c r="D8" s="490"/>
      <c r="E8" s="112" t="s">
        <v>155</v>
      </c>
      <c r="F8" s="490"/>
      <c r="G8" s="490"/>
      <c r="H8" s="490"/>
      <c r="I8" s="490"/>
    </row>
    <row r="9" spans="1:9" x14ac:dyDescent="0.2">
      <c r="A9" s="491"/>
      <c r="B9" s="492"/>
      <c r="C9" s="493"/>
      <c r="D9" s="113"/>
      <c r="E9" s="113"/>
      <c r="F9" s="113"/>
      <c r="G9" s="113"/>
      <c r="H9" s="113"/>
      <c r="I9" s="113"/>
    </row>
    <row r="10" spans="1:9" x14ac:dyDescent="0.2">
      <c r="A10" s="476" t="s">
        <v>158</v>
      </c>
      <c r="B10" s="477"/>
      <c r="C10" s="471"/>
      <c r="D10" s="115"/>
      <c r="E10" s="115"/>
      <c r="F10" s="115"/>
      <c r="G10" s="115"/>
      <c r="H10" s="115"/>
      <c r="I10" s="115"/>
    </row>
    <row r="11" spans="1:9" x14ac:dyDescent="0.2">
      <c r="A11" s="10"/>
      <c r="B11" s="472" t="s">
        <v>159</v>
      </c>
      <c r="C11" s="473"/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</row>
    <row r="12" spans="1:9" x14ac:dyDescent="0.2">
      <c r="A12" s="10"/>
      <c r="B12" s="472" t="s">
        <v>160</v>
      </c>
      <c r="C12" s="473"/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</row>
    <row r="13" spans="1:9" x14ac:dyDescent="0.2">
      <c r="A13" s="10"/>
      <c r="B13" s="472" t="s">
        <v>161</v>
      </c>
      <c r="C13" s="473"/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</row>
    <row r="14" spans="1:9" x14ac:dyDescent="0.2">
      <c r="A14" s="10"/>
      <c r="B14" s="472" t="s">
        <v>162</v>
      </c>
      <c r="C14" s="473"/>
      <c r="D14" s="115">
        <v>5000000</v>
      </c>
      <c r="E14" s="115">
        <v>-5000000</v>
      </c>
      <c r="F14" s="115">
        <v>0</v>
      </c>
      <c r="G14" s="115">
        <v>2572805</v>
      </c>
      <c r="H14" s="115">
        <v>2572805</v>
      </c>
      <c r="I14" s="115">
        <f>H14-D14</f>
        <v>-2427195</v>
      </c>
    </row>
    <row r="15" spans="1:9" x14ac:dyDescent="0.2">
      <c r="A15" s="24"/>
      <c r="B15" s="472" t="s">
        <v>163</v>
      </c>
      <c r="C15" s="473"/>
      <c r="D15" s="115">
        <v>0</v>
      </c>
      <c r="E15" s="115">
        <v>0</v>
      </c>
      <c r="F15" s="115">
        <f>D15+E15</f>
        <v>0</v>
      </c>
      <c r="G15" s="115">
        <v>2148</v>
      </c>
      <c r="H15" s="115">
        <v>2148</v>
      </c>
      <c r="I15" s="115">
        <f>H15-D15</f>
        <v>2148</v>
      </c>
    </row>
    <row r="16" spans="1:9" x14ac:dyDescent="0.2">
      <c r="A16" s="10"/>
      <c r="B16" s="472" t="s">
        <v>164</v>
      </c>
      <c r="C16" s="473"/>
      <c r="D16" s="115">
        <v>0</v>
      </c>
      <c r="E16" s="115">
        <v>0</v>
      </c>
      <c r="F16" s="115">
        <f>D16+E16</f>
        <v>0</v>
      </c>
      <c r="G16" s="115">
        <v>0</v>
      </c>
      <c r="H16" s="115">
        <v>0</v>
      </c>
      <c r="I16" s="115">
        <f t="shared" ref="I16:I17" si="0">H16-D16</f>
        <v>0</v>
      </c>
    </row>
    <row r="17" spans="1:9" x14ac:dyDescent="0.2">
      <c r="A17" s="10"/>
      <c r="B17" s="472" t="s">
        <v>165</v>
      </c>
      <c r="C17" s="473"/>
      <c r="D17" s="115">
        <v>0</v>
      </c>
      <c r="E17" s="115">
        <v>1125000</v>
      </c>
      <c r="F17" s="115">
        <f>D17+E17</f>
        <v>1125000</v>
      </c>
      <c r="G17" s="115">
        <v>1554954</v>
      </c>
      <c r="H17" s="115">
        <v>1554954</v>
      </c>
      <c r="I17" s="115">
        <f t="shared" si="0"/>
        <v>1554954</v>
      </c>
    </row>
    <row r="18" spans="1:9" x14ac:dyDescent="0.2">
      <c r="A18" s="469"/>
      <c r="B18" s="472" t="s">
        <v>166</v>
      </c>
      <c r="C18" s="473"/>
      <c r="D18" s="115">
        <f>D20+D21+D22+D23+D24+D25+D26+D27+D28+D29+D30+D31+D32+D33</f>
        <v>0</v>
      </c>
      <c r="E18" s="115">
        <f t="shared" ref="E18:I18" si="1">E20+E21+E22+E23+E24+E25+E26+E27+E28+E29+E30+E31+E32+E33</f>
        <v>0</v>
      </c>
      <c r="F18" s="115">
        <f t="shared" si="1"/>
        <v>0</v>
      </c>
      <c r="G18" s="115">
        <f t="shared" si="1"/>
        <v>0</v>
      </c>
      <c r="H18" s="115">
        <f t="shared" si="1"/>
        <v>0</v>
      </c>
      <c r="I18" s="115">
        <f t="shared" si="1"/>
        <v>0</v>
      </c>
    </row>
    <row r="19" spans="1:9" x14ac:dyDescent="0.2">
      <c r="A19" s="469"/>
      <c r="B19" s="472" t="s">
        <v>167</v>
      </c>
      <c r="C19" s="473"/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</row>
    <row r="20" spans="1:9" x14ac:dyDescent="0.2">
      <c r="A20" s="10"/>
      <c r="B20" s="117"/>
      <c r="C20" s="118" t="s">
        <v>168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</row>
    <row r="21" spans="1:9" x14ac:dyDescent="0.2">
      <c r="A21" s="10"/>
      <c r="B21" s="117"/>
      <c r="C21" s="118" t="s">
        <v>169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1:9" x14ac:dyDescent="0.2">
      <c r="A22" s="10"/>
      <c r="B22" s="117"/>
      <c r="C22" s="118" t="s">
        <v>170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</row>
    <row r="23" spans="1:9" x14ac:dyDescent="0.2">
      <c r="A23" s="10"/>
      <c r="B23" s="117"/>
      <c r="C23" s="118" t="s">
        <v>171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</row>
    <row r="24" spans="1:9" x14ac:dyDescent="0.2">
      <c r="A24" s="10"/>
      <c r="B24" s="117"/>
      <c r="C24" s="118" t="s">
        <v>172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</row>
    <row r="25" spans="1:9" x14ac:dyDescent="0.2">
      <c r="A25" s="469"/>
      <c r="B25" s="474"/>
      <c r="C25" s="118" t="s">
        <v>173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</row>
    <row r="26" spans="1:9" x14ac:dyDescent="0.2">
      <c r="A26" s="469"/>
      <c r="B26" s="474"/>
      <c r="C26" s="118" t="s">
        <v>174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</row>
    <row r="27" spans="1:9" x14ac:dyDescent="0.2">
      <c r="A27" s="469"/>
      <c r="B27" s="474"/>
      <c r="C27" s="118" t="s">
        <v>175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</row>
    <row r="28" spans="1:9" x14ac:dyDescent="0.2">
      <c r="A28" s="469"/>
      <c r="B28" s="474"/>
      <c r="C28" s="118" t="s">
        <v>176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</row>
    <row r="29" spans="1:9" x14ac:dyDescent="0.2">
      <c r="A29" s="10"/>
      <c r="B29" s="117"/>
      <c r="C29" s="118" t="s">
        <v>177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</row>
    <row r="30" spans="1:9" x14ac:dyDescent="0.2">
      <c r="A30" s="10"/>
      <c r="B30" s="117"/>
      <c r="C30" s="118" t="s">
        <v>178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</row>
    <row r="31" spans="1:9" x14ac:dyDescent="0.2">
      <c r="A31" s="10"/>
      <c r="B31" s="117"/>
      <c r="C31" s="118" t="s">
        <v>179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</row>
    <row r="32" spans="1:9" x14ac:dyDescent="0.2">
      <c r="A32" s="469"/>
      <c r="B32" s="474"/>
      <c r="C32" s="118" t="s">
        <v>180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</row>
    <row r="33" spans="1:9" x14ac:dyDescent="0.2">
      <c r="A33" s="469"/>
      <c r="B33" s="474"/>
      <c r="C33" s="118" t="s">
        <v>181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</row>
    <row r="34" spans="1:9" x14ac:dyDescent="0.2">
      <c r="A34" s="469"/>
      <c r="B34" s="472" t="s">
        <v>182</v>
      </c>
      <c r="C34" s="473"/>
      <c r="D34" s="115">
        <f>D36+D37+D38+D39+D41</f>
        <v>0</v>
      </c>
      <c r="E34" s="115">
        <f t="shared" ref="E34:I34" si="2">E36+E37+E38+E39+E41</f>
        <v>0</v>
      </c>
      <c r="F34" s="115">
        <f t="shared" si="2"/>
        <v>0</v>
      </c>
      <c r="G34" s="115">
        <f t="shared" si="2"/>
        <v>0</v>
      </c>
      <c r="H34" s="115">
        <f t="shared" si="2"/>
        <v>0</v>
      </c>
      <c r="I34" s="115">
        <f t="shared" si="2"/>
        <v>0</v>
      </c>
    </row>
    <row r="35" spans="1:9" x14ac:dyDescent="0.2">
      <c r="A35" s="469"/>
      <c r="B35" s="472" t="s">
        <v>183</v>
      </c>
      <c r="C35" s="473"/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</row>
    <row r="36" spans="1:9" x14ac:dyDescent="0.2">
      <c r="A36" s="10"/>
      <c r="B36" s="117"/>
      <c r="C36" s="118" t="s">
        <v>184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</row>
    <row r="37" spans="1:9" x14ac:dyDescent="0.2">
      <c r="A37" s="10"/>
      <c r="B37" s="117"/>
      <c r="C37" s="118" t="s">
        <v>185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</row>
    <row r="38" spans="1:9" x14ac:dyDescent="0.2">
      <c r="A38" s="10"/>
      <c r="B38" s="117"/>
      <c r="C38" s="118" t="s">
        <v>186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</row>
    <row r="39" spans="1:9" x14ac:dyDescent="0.2">
      <c r="A39" s="469"/>
      <c r="B39" s="474"/>
      <c r="C39" s="118" t="s">
        <v>187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</row>
    <row r="40" spans="1:9" x14ac:dyDescent="0.2">
      <c r="A40" s="469"/>
      <c r="B40" s="474"/>
      <c r="C40" s="118" t="s">
        <v>188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x14ac:dyDescent="0.2">
      <c r="A41" s="10"/>
      <c r="B41" s="119"/>
      <c r="C41" s="118" t="s">
        <v>189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</row>
    <row r="42" spans="1:9" x14ac:dyDescent="0.2">
      <c r="A42" s="10"/>
      <c r="B42" s="480" t="s">
        <v>190</v>
      </c>
      <c r="C42" s="473"/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</row>
    <row r="43" spans="1:9" x14ac:dyDescent="0.2">
      <c r="A43" s="10"/>
      <c r="B43" s="480" t="s">
        <v>191</v>
      </c>
      <c r="C43" s="473"/>
      <c r="D43" s="115">
        <f>D44</f>
        <v>0</v>
      </c>
      <c r="E43" s="115">
        <v>0</v>
      </c>
      <c r="F43" s="115">
        <f t="shared" ref="F43:I43" si="3">F44</f>
        <v>0</v>
      </c>
      <c r="G43" s="115">
        <f t="shared" si="3"/>
        <v>0</v>
      </c>
      <c r="H43" s="115">
        <f t="shared" si="3"/>
        <v>0</v>
      </c>
      <c r="I43" s="115">
        <f t="shared" si="3"/>
        <v>0</v>
      </c>
    </row>
    <row r="44" spans="1:9" x14ac:dyDescent="0.2">
      <c r="A44" s="10"/>
      <c r="B44" s="117"/>
      <c r="C44" s="118" t="s">
        <v>192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</row>
    <row r="45" spans="1:9" x14ac:dyDescent="0.2">
      <c r="A45" s="10"/>
      <c r="B45" s="472" t="s">
        <v>193</v>
      </c>
      <c r="C45" s="473"/>
      <c r="D45" s="115">
        <f>D46+D47</f>
        <v>19000000</v>
      </c>
      <c r="E45" s="115">
        <f>E46+E47</f>
        <v>10224139</v>
      </c>
      <c r="F45" s="115">
        <f t="shared" ref="F45:I45" si="4">F46+F47</f>
        <v>29224138.920000002</v>
      </c>
      <c r="G45" s="115">
        <f t="shared" si="4"/>
        <v>20040663</v>
      </c>
      <c r="H45" s="115">
        <v>20040663</v>
      </c>
      <c r="I45" s="115">
        <f t="shared" si="4"/>
        <v>1040663</v>
      </c>
    </row>
    <row r="46" spans="1:9" x14ac:dyDescent="0.2">
      <c r="A46" s="10"/>
      <c r="B46" s="117"/>
      <c r="C46" s="118" t="s">
        <v>194</v>
      </c>
      <c r="D46" s="115">
        <v>19000000</v>
      </c>
      <c r="E46" s="115">
        <v>10224139</v>
      </c>
      <c r="F46" s="115">
        <v>29224138.920000002</v>
      </c>
      <c r="G46" s="115">
        <v>20040663</v>
      </c>
      <c r="H46" s="115">
        <v>20040315</v>
      </c>
      <c r="I46" s="115">
        <v>1040663</v>
      </c>
    </row>
    <row r="47" spans="1:9" x14ac:dyDescent="0.2">
      <c r="A47" s="10"/>
      <c r="B47" s="117"/>
      <c r="C47" s="118" t="s">
        <v>195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2">
      <c r="A48" s="10"/>
      <c r="B48" s="117"/>
      <c r="C48" s="120"/>
      <c r="D48" s="115"/>
      <c r="E48" s="115"/>
      <c r="F48" s="115"/>
      <c r="G48" s="115"/>
      <c r="H48" s="115"/>
      <c r="I48" s="115"/>
    </row>
    <row r="49" spans="1:10" x14ac:dyDescent="0.2">
      <c r="A49" s="476" t="s">
        <v>196</v>
      </c>
      <c r="B49" s="477"/>
      <c r="C49" s="471"/>
    </row>
    <row r="50" spans="1:10" x14ac:dyDescent="0.2">
      <c r="A50" s="476" t="s">
        <v>197</v>
      </c>
      <c r="B50" s="477"/>
      <c r="C50" s="471"/>
      <c r="D50" s="248">
        <f>D11+D12+D13+D14+D15+D16+D17+D18+D34+D42+D43+D45</f>
        <v>24000000</v>
      </c>
      <c r="E50" s="248">
        <f t="shared" ref="E50:I50" si="5">E11+E12+E13+E14+E15+E16+E17+E18+E34+E42+E43+E45</f>
        <v>6349139</v>
      </c>
      <c r="F50" s="248">
        <f t="shared" si="5"/>
        <v>30349138.920000002</v>
      </c>
      <c r="G50" s="248">
        <f t="shared" si="5"/>
        <v>24170570</v>
      </c>
      <c r="H50" s="248">
        <f t="shared" si="5"/>
        <v>24170570</v>
      </c>
      <c r="I50" s="248">
        <f t="shared" si="5"/>
        <v>170570</v>
      </c>
      <c r="J50" s="121"/>
    </row>
    <row r="51" spans="1:10" x14ac:dyDescent="0.2">
      <c r="A51" s="469"/>
      <c r="B51" s="478"/>
      <c r="C51" s="475"/>
      <c r="D51" s="248"/>
      <c r="E51" s="248"/>
      <c r="F51" s="248"/>
      <c r="G51" s="248"/>
      <c r="H51" s="248"/>
      <c r="I51" s="248"/>
    </row>
    <row r="52" spans="1:10" x14ac:dyDescent="0.2">
      <c r="A52" s="476" t="s">
        <v>198</v>
      </c>
      <c r="B52" s="477"/>
      <c r="C52" s="471"/>
      <c r="D52" s="479"/>
      <c r="E52" s="479"/>
      <c r="F52" s="479"/>
      <c r="G52" s="479"/>
      <c r="H52" s="479"/>
      <c r="I52" s="468"/>
    </row>
    <row r="53" spans="1:10" x14ac:dyDescent="0.2">
      <c r="A53" s="476" t="s">
        <v>199</v>
      </c>
      <c r="B53" s="477"/>
      <c r="C53" s="471"/>
      <c r="D53" s="479"/>
      <c r="E53" s="479"/>
      <c r="F53" s="479"/>
      <c r="G53" s="479"/>
      <c r="H53" s="479"/>
      <c r="I53" s="468"/>
    </row>
    <row r="54" spans="1:10" x14ac:dyDescent="0.2">
      <c r="A54" s="10"/>
      <c r="B54" s="117"/>
      <c r="C54" s="120"/>
      <c r="D54" s="122"/>
      <c r="E54" s="122"/>
      <c r="F54" s="122"/>
      <c r="G54" s="122"/>
      <c r="H54" s="122"/>
      <c r="I54" s="122"/>
    </row>
    <row r="55" spans="1:10" x14ac:dyDescent="0.2">
      <c r="A55" s="476" t="s">
        <v>200</v>
      </c>
      <c r="B55" s="477"/>
      <c r="C55" s="471"/>
      <c r="D55" s="115"/>
      <c r="E55" s="115"/>
      <c r="F55" s="115"/>
      <c r="G55" s="115"/>
      <c r="H55" s="115"/>
      <c r="I55" s="115"/>
    </row>
    <row r="56" spans="1:10" x14ac:dyDescent="0.2">
      <c r="A56" s="10"/>
      <c r="B56" s="472" t="s">
        <v>201</v>
      </c>
      <c r="C56" s="473"/>
      <c r="D56" s="123">
        <f>D57+D59+D61+D63+D66+D67+D69+D71</f>
        <v>0</v>
      </c>
      <c r="E56" s="123">
        <f t="shared" ref="E56:I56" si="6">E57+E59+E61+E63+E66+E67+E69+E71</f>
        <v>0</v>
      </c>
      <c r="F56" s="123">
        <f t="shared" si="6"/>
        <v>0</v>
      </c>
      <c r="G56" s="123">
        <f t="shared" si="6"/>
        <v>58222.559999999998</v>
      </c>
      <c r="H56" s="123">
        <f t="shared" si="6"/>
        <v>58222.559999999998</v>
      </c>
      <c r="I56" s="123">
        <f t="shared" si="6"/>
        <v>58222.559999999998</v>
      </c>
    </row>
    <row r="57" spans="1:10" x14ac:dyDescent="0.2">
      <c r="A57" s="469"/>
      <c r="B57" s="474"/>
      <c r="C57" s="118" t="s">
        <v>202</v>
      </c>
      <c r="D57" s="468">
        <v>0</v>
      </c>
      <c r="E57" s="468">
        <v>0</v>
      </c>
      <c r="F57" s="468">
        <v>0</v>
      </c>
      <c r="G57" s="468">
        <v>0</v>
      </c>
      <c r="H57" s="468">
        <v>0</v>
      </c>
      <c r="I57" s="468">
        <v>0</v>
      </c>
    </row>
    <row r="58" spans="1:10" x14ac:dyDescent="0.2">
      <c r="A58" s="469"/>
      <c r="B58" s="474"/>
      <c r="C58" s="118" t="s">
        <v>203</v>
      </c>
      <c r="D58" s="468"/>
      <c r="E58" s="468"/>
      <c r="F58" s="468"/>
      <c r="G58" s="468"/>
      <c r="H58" s="468"/>
      <c r="I58" s="468"/>
    </row>
    <row r="59" spans="1:10" x14ac:dyDescent="0.2">
      <c r="A59" s="469"/>
      <c r="B59" s="474"/>
      <c r="C59" s="118" t="s">
        <v>204</v>
      </c>
      <c r="D59" s="468">
        <v>0</v>
      </c>
      <c r="E59" s="468">
        <v>0</v>
      </c>
      <c r="F59" s="468">
        <v>0</v>
      </c>
      <c r="G59" s="468">
        <v>0</v>
      </c>
      <c r="H59" s="468">
        <v>0</v>
      </c>
      <c r="I59" s="468">
        <v>0</v>
      </c>
    </row>
    <row r="60" spans="1:10" x14ac:dyDescent="0.2">
      <c r="A60" s="469"/>
      <c r="B60" s="474"/>
      <c r="C60" s="118" t="s">
        <v>205</v>
      </c>
      <c r="D60" s="468"/>
      <c r="E60" s="468"/>
      <c r="F60" s="468"/>
      <c r="G60" s="468"/>
      <c r="H60" s="468"/>
      <c r="I60" s="468"/>
    </row>
    <row r="61" spans="1:10" x14ac:dyDescent="0.2">
      <c r="A61" s="469"/>
      <c r="B61" s="474"/>
      <c r="C61" s="118" t="s">
        <v>206</v>
      </c>
      <c r="D61" s="468">
        <v>0</v>
      </c>
      <c r="E61" s="468">
        <v>0</v>
      </c>
      <c r="F61" s="468">
        <v>0</v>
      </c>
      <c r="G61" s="468">
        <v>0</v>
      </c>
      <c r="H61" s="468">
        <v>0</v>
      </c>
      <c r="I61" s="468">
        <v>0</v>
      </c>
    </row>
    <row r="62" spans="1:10" x14ac:dyDescent="0.2">
      <c r="A62" s="469"/>
      <c r="B62" s="474"/>
      <c r="C62" s="118" t="s">
        <v>207</v>
      </c>
      <c r="D62" s="468"/>
      <c r="E62" s="468"/>
      <c r="F62" s="468"/>
      <c r="G62" s="468"/>
      <c r="H62" s="468"/>
      <c r="I62" s="468"/>
    </row>
    <row r="63" spans="1:10" x14ac:dyDescent="0.2">
      <c r="A63" s="469"/>
      <c r="B63" s="474"/>
      <c r="C63" s="118" t="s">
        <v>208</v>
      </c>
      <c r="D63" s="468">
        <v>0</v>
      </c>
      <c r="E63" s="468">
        <v>0</v>
      </c>
      <c r="F63" s="468">
        <v>0</v>
      </c>
      <c r="G63" s="468">
        <v>0</v>
      </c>
      <c r="H63" s="468">
        <v>0</v>
      </c>
      <c r="I63" s="468">
        <v>0</v>
      </c>
    </row>
    <row r="64" spans="1:10" x14ac:dyDescent="0.2">
      <c r="A64" s="469"/>
      <c r="B64" s="474"/>
      <c r="C64" s="118" t="s">
        <v>209</v>
      </c>
      <c r="D64" s="468"/>
      <c r="E64" s="468"/>
      <c r="F64" s="468"/>
      <c r="G64" s="468"/>
      <c r="H64" s="468"/>
      <c r="I64" s="468"/>
    </row>
    <row r="65" spans="1:9" x14ac:dyDescent="0.2">
      <c r="A65" s="469"/>
      <c r="B65" s="474"/>
      <c r="C65" s="118" t="s">
        <v>210</v>
      </c>
      <c r="D65" s="468"/>
      <c r="E65" s="468"/>
      <c r="F65" s="468"/>
      <c r="G65" s="468"/>
      <c r="H65" s="468"/>
      <c r="I65" s="468"/>
    </row>
    <row r="66" spans="1:9" x14ac:dyDescent="0.2">
      <c r="A66" s="10"/>
      <c r="B66" s="117"/>
      <c r="C66" s="118" t="s">
        <v>211</v>
      </c>
      <c r="D66" s="115">
        <v>0</v>
      </c>
      <c r="E66" s="115">
        <v>0</v>
      </c>
      <c r="F66" s="115">
        <v>0</v>
      </c>
      <c r="G66" s="115">
        <v>58222.559999999998</v>
      </c>
      <c r="H66" s="115">
        <v>58222.559999999998</v>
      </c>
      <c r="I66" s="115">
        <f>H66-D66</f>
        <v>58222.559999999998</v>
      </c>
    </row>
    <row r="67" spans="1:9" x14ac:dyDescent="0.2">
      <c r="A67" s="469"/>
      <c r="B67" s="472"/>
      <c r="C67" s="118" t="s">
        <v>212</v>
      </c>
      <c r="D67" s="468">
        <v>0</v>
      </c>
      <c r="E67" s="468">
        <v>0</v>
      </c>
      <c r="F67" s="468">
        <v>0</v>
      </c>
      <c r="G67" s="468">
        <v>0</v>
      </c>
      <c r="H67" s="468">
        <v>0</v>
      </c>
      <c r="I67" s="468">
        <v>0</v>
      </c>
    </row>
    <row r="68" spans="1:9" x14ac:dyDescent="0.2">
      <c r="A68" s="469"/>
      <c r="B68" s="472"/>
      <c r="C68" s="118" t="s">
        <v>213</v>
      </c>
      <c r="D68" s="468"/>
      <c r="E68" s="468"/>
      <c r="F68" s="468"/>
      <c r="G68" s="468"/>
      <c r="H68" s="468"/>
      <c r="I68" s="468"/>
    </row>
    <row r="69" spans="1:9" x14ac:dyDescent="0.2">
      <c r="A69" s="469"/>
      <c r="B69" s="474"/>
      <c r="C69" s="118" t="s">
        <v>214</v>
      </c>
      <c r="D69" s="468">
        <v>0</v>
      </c>
      <c r="E69" s="468">
        <v>0</v>
      </c>
      <c r="F69" s="468">
        <v>0</v>
      </c>
      <c r="G69" s="468">
        <v>0</v>
      </c>
      <c r="H69" s="468">
        <v>0</v>
      </c>
      <c r="I69" s="468">
        <v>0</v>
      </c>
    </row>
    <row r="70" spans="1:9" x14ac:dyDescent="0.2">
      <c r="A70" s="469"/>
      <c r="B70" s="474"/>
      <c r="C70" s="118" t="s">
        <v>215</v>
      </c>
      <c r="D70" s="468"/>
      <c r="E70" s="468"/>
      <c r="F70" s="468"/>
      <c r="G70" s="468"/>
      <c r="H70" s="468"/>
      <c r="I70" s="468"/>
    </row>
    <row r="71" spans="1:9" x14ac:dyDescent="0.2">
      <c r="A71" s="469"/>
      <c r="B71" s="474"/>
      <c r="C71" s="118" t="s">
        <v>216</v>
      </c>
      <c r="D71" s="468">
        <v>0</v>
      </c>
      <c r="E71" s="468">
        <v>0</v>
      </c>
      <c r="F71" s="468">
        <v>0</v>
      </c>
      <c r="G71" s="468">
        <v>0</v>
      </c>
      <c r="H71" s="468">
        <v>0</v>
      </c>
      <c r="I71" s="468">
        <v>0</v>
      </c>
    </row>
    <row r="72" spans="1:9" x14ac:dyDescent="0.2">
      <c r="A72" s="469"/>
      <c r="B72" s="474"/>
      <c r="C72" s="118" t="s">
        <v>217</v>
      </c>
      <c r="D72" s="468"/>
      <c r="E72" s="468"/>
      <c r="F72" s="468"/>
      <c r="G72" s="468"/>
      <c r="H72" s="468"/>
      <c r="I72" s="468"/>
    </row>
    <row r="73" spans="1:9" x14ac:dyDescent="0.2">
      <c r="A73" s="10"/>
      <c r="B73" s="472" t="s">
        <v>218</v>
      </c>
      <c r="C73" s="473"/>
      <c r="D73" s="123">
        <f>D74+D75+D76+D77</f>
        <v>0</v>
      </c>
      <c r="E73" s="123">
        <f t="shared" ref="E73:I73" si="7">E74+E75+E76+E77</f>
        <v>0</v>
      </c>
      <c r="F73" s="123">
        <f t="shared" si="7"/>
        <v>0</v>
      </c>
      <c r="G73" s="123">
        <f t="shared" si="7"/>
        <v>91148.71</v>
      </c>
      <c r="H73" s="123">
        <f t="shared" si="7"/>
        <v>91148.71</v>
      </c>
      <c r="I73" s="123">
        <f t="shared" si="7"/>
        <v>91148.71</v>
      </c>
    </row>
    <row r="74" spans="1:9" x14ac:dyDescent="0.2">
      <c r="A74" s="10"/>
      <c r="B74" s="117"/>
      <c r="C74" s="118" t="s">
        <v>219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  <c r="I74" s="115">
        <v>0</v>
      </c>
    </row>
    <row r="75" spans="1:9" x14ac:dyDescent="0.2">
      <c r="A75" s="10"/>
      <c r="B75" s="117"/>
      <c r="C75" s="118" t="s">
        <v>220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5">
        <v>0</v>
      </c>
    </row>
    <row r="76" spans="1:9" x14ac:dyDescent="0.2">
      <c r="A76" s="10"/>
      <c r="B76" s="117"/>
      <c r="C76" s="118" t="s">
        <v>221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  <c r="I76" s="115">
        <v>0</v>
      </c>
    </row>
    <row r="77" spans="1:9" x14ac:dyDescent="0.2">
      <c r="A77" s="10"/>
      <c r="B77" s="117"/>
      <c r="C77" s="118" t="s">
        <v>222</v>
      </c>
      <c r="D77" s="115">
        <v>0</v>
      </c>
      <c r="E77" s="115">
        <v>0</v>
      </c>
      <c r="F77" s="115">
        <v>0</v>
      </c>
      <c r="G77" s="115">
        <v>91148.71</v>
      </c>
      <c r="H77" s="115">
        <v>91148.71</v>
      </c>
      <c r="I77" s="115">
        <f>H77-D77</f>
        <v>91148.71</v>
      </c>
    </row>
    <row r="78" spans="1:9" x14ac:dyDescent="0.2">
      <c r="A78" s="10"/>
      <c r="B78" s="472" t="s">
        <v>223</v>
      </c>
      <c r="C78" s="473"/>
      <c r="D78" s="123">
        <v>0</v>
      </c>
      <c r="E78" s="123">
        <v>0</v>
      </c>
      <c r="F78" s="123">
        <v>0</v>
      </c>
      <c r="G78" s="123">
        <v>0</v>
      </c>
      <c r="H78" s="123">
        <v>0</v>
      </c>
      <c r="I78" s="123">
        <v>0</v>
      </c>
    </row>
    <row r="79" spans="1:9" x14ac:dyDescent="0.2">
      <c r="A79" s="469"/>
      <c r="B79" s="474"/>
      <c r="C79" s="118" t="s">
        <v>224</v>
      </c>
      <c r="D79" s="468">
        <v>0</v>
      </c>
      <c r="E79" s="468">
        <v>0</v>
      </c>
      <c r="F79" s="468">
        <v>0</v>
      </c>
      <c r="G79" s="468">
        <v>0</v>
      </c>
      <c r="H79" s="468">
        <v>0</v>
      </c>
      <c r="I79" s="468">
        <v>0</v>
      </c>
    </row>
    <row r="80" spans="1:9" x14ac:dyDescent="0.2">
      <c r="A80" s="469"/>
      <c r="B80" s="474"/>
      <c r="C80" s="118" t="s">
        <v>225</v>
      </c>
      <c r="D80" s="468"/>
      <c r="E80" s="468"/>
      <c r="F80" s="468"/>
      <c r="G80" s="468"/>
      <c r="H80" s="468"/>
      <c r="I80" s="468"/>
    </row>
    <row r="81" spans="1:11" x14ac:dyDescent="0.2">
      <c r="A81" s="10"/>
      <c r="B81" s="117"/>
      <c r="C81" s="118" t="s">
        <v>226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  <c r="I81" s="115">
        <v>0</v>
      </c>
    </row>
    <row r="82" spans="1:11" x14ac:dyDescent="0.2">
      <c r="A82" s="469"/>
      <c r="B82" s="472" t="s">
        <v>227</v>
      </c>
      <c r="C82" s="473"/>
      <c r="D82" s="468">
        <v>32250274</v>
      </c>
      <c r="E82" s="468">
        <v>-3026135.08</v>
      </c>
      <c r="F82" s="468">
        <v>29224138.920000002</v>
      </c>
      <c r="G82" s="468">
        <v>11052701</v>
      </c>
      <c r="H82" s="468">
        <v>11052701</v>
      </c>
      <c r="I82" s="468">
        <f>H82-D82</f>
        <v>-21197573</v>
      </c>
    </row>
    <row r="83" spans="1:11" x14ac:dyDescent="0.2">
      <c r="A83" s="469"/>
      <c r="B83" s="472" t="s">
        <v>228</v>
      </c>
      <c r="C83" s="473"/>
      <c r="D83" s="468"/>
      <c r="E83" s="468"/>
      <c r="F83" s="468"/>
      <c r="G83" s="468"/>
      <c r="H83" s="468"/>
      <c r="I83" s="468"/>
    </row>
    <row r="84" spans="1:11" x14ac:dyDescent="0.2">
      <c r="A84" s="10"/>
      <c r="B84" s="472" t="s">
        <v>229</v>
      </c>
      <c r="C84" s="473"/>
      <c r="D84" s="115">
        <v>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</row>
    <row r="85" spans="1:11" x14ac:dyDescent="0.2">
      <c r="A85" s="10"/>
      <c r="B85" s="474"/>
      <c r="C85" s="475"/>
      <c r="D85" s="122"/>
      <c r="E85" s="122"/>
      <c r="F85" s="122"/>
      <c r="G85" s="122"/>
      <c r="H85" s="122"/>
      <c r="I85" s="122"/>
    </row>
    <row r="86" spans="1:11" x14ac:dyDescent="0.2">
      <c r="A86" s="476" t="s">
        <v>230</v>
      </c>
      <c r="B86" s="477"/>
      <c r="C86" s="471"/>
      <c r="D86" s="249">
        <f>D56+D73+D82+D84</f>
        <v>32250274</v>
      </c>
      <c r="E86" s="249">
        <f>E56+E73+E82+E84</f>
        <v>-3026135.08</v>
      </c>
      <c r="F86" s="249">
        <f t="shared" ref="F86:G86" si="8">F56+F73+F82+F84</f>
        <v>29224138.920000002</v>
      </c>
      <c r="G86" s="249">
        <f t="shared" si="8"/>
        <v>11202072.27</v>
      </c>
      <c r="H86" s="249">
        <f>H56+H73+H82+H84</f>
        <v>11202072.27</v>
      </c>
      <c r="I86" s="249">
        <f>I56+I73+I82+I84</f>
        <v>-21048201.73</v>
      </c>
    </row>
    <row r="87" spans="1:11" x14ac:dyDescent="0.2">
      <c r="A87" s="476" t="s">
        <v>231</v>
      </c>
      <c r="B87" s="477"/>
      <c r="C87" s="471"/>
      <c r="D87" s="249"/>
      <c r="E87" s="249"/>
      <c r="F87" s="249"/>
      <c r="G87" s="249"/>
      <c r="H87" s="249"/>
      <c r="I87" s="249"/>
    </row>
    <row r="88" spans="1:11" x14ac:dyDescent="0.2">
      <c r="A88" s="10"/>
      <c r="B88" s="474"/>
      <c r="C88" s="475"/>
      <c r="D88" s="122"/>
      <c r="E88" s="122"/>
      <c r="F88" s="122"/>
      <c r="G88" s="122"/>
      <c r="H88" s="122"/>
      <c r="I88" s="122"/>
    </row>
    <row r="89" spans="1:11" x14ac:dyDescent="0.2">
      <c r="A89" s="476" t="s">
        <v>232</v>
      </c>
      <c r="B89" s="477"/>
      <c r="C89" s="471"/>
      <c r="D89" s="123">
        <v>0</v>
      </c>
      <c r="E89" s="123">
        <v>0</v>
      </c>
      <c r="F89" s="123">
        <v>0</v>
      </c>
      <c r="G89" s="123">
        <v>0</v>
      </c>
      <c r="H89" s="123">
        <v>0</v>
      </c>
      <c r="I89" s="123">
        <v>0</v>
      </c>
    </row>
    <row r="90" spans="1:11" x14ac:dyDescent="0.2">
      <c r="A90" s="10"/>
      <c r="B90" s="472" t="s">
        <v>233</v>
      </c>
      <c r="C90" s="473"/>
      <c r="D90" s="115">
        <v>0</v>
      </c>
      <c r="E90" s="115">
        <v>0</v>
      </c>
      <c r="F90" s="115">
        <v>0</v>
      </c>
      <c r="G90" s="115">
        <v>0</v>
      </c>
      <c r="H90" s="115">
        <v>0</v>
      </c>
      <c r="I90" s="115">
        <v>0</v>
      </c>
      <c r="K90" s="124"/>
    </row>
    <row r="91" spans="1:11" x14ac:dyDescent="0.2">
      <c r="A91" s="10"/>
      <c r="B91" s="474"/>
      <c r="C91" s="475"/>
      <c r="D91" s="115"/>
      <c r="E91" s="115"/>
      <c r="F91" s="115"/>
      <c r="G91" s="115"/>
      <c r="H91" s="115"/>
      <c r="I91" s="115"/>
    </row>
    <row r="92" spans="1:11" x14ac:dyDescent="0.2">
      <c r="A92" s="476" t="s">
        <v>234</v>
      </c>
      <c r="B92" s="477"/>
      <c r="C92" s="471"/>
      <c r="D92" s="123">
        <f t="shared" ref="D92:I92" si="9">D50+D86+D89</f>
        <v>56250274</v>
      </c>
      <c r="E92" s="123">
        <f t="shared" si="9"/>
        <v>3323003.92</v>
      </c>
      <c r="F92" s="123">
        <f t="shared" si="9"/>
        <v>59573277.840000004</v>
      </c>
      <c r="G92" s="123">
        <f>G50+G86+G89</f>
        <v>35372642.269999996</v>
      </c>
      <c r="H92" s="123">
        <f t="shared" si="9"/>
        <v>35372642.269999996</v>
      </c>
      <c r="I92" s="123">
        <f t="shared" si="9"/>
        <v>-20877631.73</v>
      </c>
      <c r="K92" s="124"/>
    </row>
    <row r="93" spans="1:11" x14ac:dyDescent="0.2">
      <c r="A93" s="10"/>
      <c r="B93" s="474"/>
      <c r="C93" s="475"/>
      <c r="D93" s="125"/>
      <c r="E93" s="125"/>
      <c r="F93" s="125"/>
      <c r="G93" s="125"/>
      <c r="H93" s="125"/>
      <c r="I93" s="125"/>
    </row>
    <row r="94" spans="1:11" x14ac:dyDescent="0.2">
      <c r="A94" s="10"/>
      <c r="B94" s="470" t="s">
        <v>235</v>
      </c>
      <c r="C94" s="471"/>
      <c r="D94" s="125"/>
      <c r="E94" s="125"/>
      <c r="F94" s="125"/>
      <c r="G94" s="125"/>
      <c r="H94" s="125"/>
      <c r="I94" s="125"/>
    </row>
    <row r="95" spans="1:11" x14ac:dyDescent="0.2">
      <c r="A95" s="469"/>
      <c r="B95" s="472" t="s">
        <v>236</v>
      </c>
      <c r="C95" s="473"/>
      <c r="D95" s="468">
        <v>0</v>
      </c>
      <c r="E95" s="468">
        <v>0</v>
      </c>
      <c r="F95" s="468">
        <v>0</v>
      </c>
      <c r="G95" s="468">
        <v>0</v>
      </c>
      <c r="H95" s="468">
        <v>0</v>
      </c>
      <c r="I95" s="468">
        <v>0</v>
      </c>
      <c r="J95" s="121"/>
    </row>
    <row r="96" spans="1:11" x14ac:dyDescent="0.2">
      <c r="A96" s="469"/>
      <c r="B96" s="472" t="s">
        <v>237</v>
      </c>
      <c r="C96" s="473"/>
      <c r="D96" s="468"/>
      <c r="E96" s="468"/>
      <c r="F96" s="468"/>
      <c r="G96" s="468"/>
      <c r="H96" s="468"/>
      <c r="I96" s="468"/>
    </row>
    <row r="97" spans="1:11" x14ac:dyDescent="0.2">
      <c r="A97" s="469"/>
      <c r="B97" s="472" t="s">
        <v>238</v>
      </c>
      <c r="C97" s="473"/>
      <c r="D97" s="468">
        <v>0</v>
      </c>
      <c r="E97" s="468">
        <v>0</v>
      </c>
      <c r="F97" s="468">
        <v>0</v>
      </c>
      <c r="G97" s="468">
        <v>0</v>
      </c>
      <c r="H97" s="468">
        <v>0</v>
      </c>
      <c r="I97" s="468">
        <v>0</v>
      </c>
    </row>
    <row r="98" spans="1:11" x14ac:dyDescent="0.2">
      <c r="A98" s="469"/>
      <c r="B98" s="472" t="s">
        <v>239</v>
      </c>
      <c r="C98" s="473"/>
      <c r="D98" s="468"/>
      <c r="E98" s="468"/>
      <c r="F98" s="468"/>
      <c r="G98" s="468"/>
      <c r="H98" s="468"/>
      <c r="I98" s="468"/>
    </row>
    <row r="99" spans="1:11" x14ac:dyDescent="0.2">
      <c r="A99" s="469"/>
      <c r="B99" s="472" t="s">
        <v>134</v>
      </c>
      <c r="C99" s="473"/>
      <c r="D99" s="468"/>
      <c r="E99" s="468"/>
      <c r="F99" s="468"/>
      <c r="G99" s="468"/>
      <c r="H99" s="468"/>
      <c r="I99" s="468"/>
    </row>
    <row r="100" spans="1:11" x14ac:dyDescent="0.2">
      <c r="A100" s="469"/>
      <c r="B100" s="470" t="s">
        <v>595</v>
      </c>
      <c r="C100" s="471"/>
      <c r="D100" s="465">
        <v>0</v>
      </c>
      <c r="E100" s="465">
        <v>0</v>
      </c>
      <c r="F100" s="465">
        <v>0</v>
      </c>
      <c r="G100" s="465">
        <v>0</v>
      </c>
      <c r="H100" s="465">
        <v>0</v>
      </c>
      <c r="I100" s="465">
        <v>0</v>
      </c>
    </row>
    <row r="101" spans="1:11" x14ac:dyDescent="0.2">
      <c r="A101" s="469"/>
      <c r="B101" s="470"/>
      <c r="C101" s="471"/>
      <c r="D101" s="465"/>
      <c r="E101" s="465"/>
      <c r="F101" s="465"/>
      <c r="G101" s="465"/>
      <c r="H101" s="465"/>
      <c r="I101" s="465"/>
      <c r="K101" s="121"/>
    </row>
    <row r="102" spans="1:11" x14ac:dyDescent="0.2">
      <c r="A102" s="13"/>
      <c r="B102" s="466"/>
      <c r="C102" s="467"/>
      <c r="D102" s="126"/>
      <c r="E102" s="126"/>
      <c r="F102" s="126"/>
      <c r="G102" s="126"/>
      <c r="H102" s="126"/>
      <c r="I102" s="126"/>
    </row>
    <row r="103" spans="1:11" x14ac:dyDescent="0.2">
      <c r="A103" s="464"/>
      <c r="B103" s="464"/>
      <c r="C103" s="464"/>
      <c r="D103" s="464"/>
      <c r="E103" s="464"/>
      <c r="F103" s="464"/>
      <c r="G103" s="464"/>
      <c r="H103" s="464"/>
      <c r="I103" s="464"/>
    </row>
    <row r="104" spans="1:11" x14ac:dyDescent="0.2">
      <c r="A104" s="228"/>
      <c r="B104" s="228"/>
      <c r="C104" s="228"/>
      <c r="D104" s="228"/>
      <c r="E104" s="228"/>
      <c r="F104" s="228"/>
      <c r="G104" s="351"/>
      <c r="H104" s="228"/>
      <c r="I104" s="228"/>
    </row>
    <row r="105" spans="1:11" x14ac:dyDescent="0.2">
      <c r="A105" s="228"/>
      <c r="B105" s="228"/>
      <c r="C105" s="228"/>
      <c r="D105" s="242"/>
      <c r="E105" s="242"/>
      <c r="F105" s="242"/>
      <c r="G105" s="242"/>
      <c r="H105" s="242"/>
      <c r="I105" s="242"/>
    </row>
    <row r="106" spans="1:11" x14ac:dyDescent="0.2">
      <c r="A106" s="228"/>
      <c r="B106" s="228"/>
      <c r="C106" s="228"/>
      <c r="D106" s="228"/>
      <c r="E106" s="228"/>
      <c r="F106" s="242"/>
      <c r="G106" s="242"/>
      <c r="H106" s="228"/>
      <c r="I106" s="228"/>
    </row>
    <row r="107" spans="1:11" x14ac:dyDescent="0.2">
      <c r="A107" s="228"/>
      <c r="B107" s="228"/>
      <c r="C107" s="228"/>
      <c r="D107" s="242"/>
      <c r="E107" s="242"/>
      <c r="F107" s="242"/>
      <c r="G107" s="242"/>
      <c r="H107" s="242"/>
      <c r="I107" s="242"/>
    </row>
    <row r="109" spans="1:11" x14ac:dyDescent="0.2">
      <c r="B109" s="22" t="s">
        <v>599</v>
      </c>
      <c r="C109" s="26"/>
      <c r="D109" s="52"/>
      <c r="E109" s="52"/>
      <c r="F109" s="481" t="s">
        <v>633</v>
      </c>
      <c r="G109" s="481"/>
      <c r="H109" s="481"/>
    </row>
    <row r="110" spans="1:11" x14ac:dyDescent="0.2">
      <c r="B110" s="22" t="s">
        <v>597</v>
      </c>
      <c r="C110" s="26"/>
      <c r="D110" s="52"/>
      <c r="E110" s="52"/>
      <c r="F110" s="481" t="s">
        <v>598</v>
      </c>
      <c r="G110" s="481"/>
      <c r="H110" s="481"/>
    </row>
  </sheetData>
  <mergeCells count="171">
    <mergeCell ref="G7:G8"/>
    <mergeCell ref="H7:H8"/>
    <mergeCell ref="A9:C9"/>
    <mergeCell ref="A10:C10"/>
    <mergeCell ref="B11:C11"/>
    <mergeCell ref="A25:A26"/>
    <mergeCell ref="B25:B26"/>
    <mergeCell ref="A18:A19"/>
    <mergeCell ref="B18:C18"/>
    <mergeCell ref="B19:C19"/>
    <mergeCell ref="F109:H109"/>
    <mergeCell ref="F110:H110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2:C12"/>
    <mergeCell ref="B13:C13"/>
    <mergeCell ref="B14:C14"/>
    <mergeCell ref="B15:C15"/>
    <mergeCell ref="B16:C16"/>
    <mergeCell ref="B17:C17"/>
    <mergeCell ref="F7:F8"/>
    <mergeCell ref="A39:A40"/>
    <mergeCell ref="B39:B40"/>
    <mergeCell ref="A34:A35"/>
    <mergeCell ref="B34:C34"/>
    <mergeCell ref="B35:C35"/>
    <mergeCell ref="A32:A33"/>
    <mergeCell ref="B32:B33"/>
    <mergeCell ref="A27:A28"/>
    <mergeCell ref="B27:B28"/>
    <mergeCell ref="B42:C42"/>
    <mergeCell ref="B43:C43"/>
    <mergeCell ref="B45:C45"/>
    <mergeCell ref="A49:C49"/>
    <mergeCell ref="A50:C50"/>
    <mergeCell ref="A51:C51"/>
    <mergeCell ref="H52:H53"/>
    <mergeCell ref="I52:I53"/>
    <mergeCell ref="A55:C55"/>
    <mergeCell ref="B56:C56"/>
    <mergeCell ref="A57:A58"/>
    <mergeCell ref="B57:B58"/>
    <mergeCell ref="D57:D58"/>
    <mergeCell ref="E57:E58"/>
    <mergeCell ref="F57:F58"/>
    <mergeCell ref="G57:G58"/>
    <mergeCell ref="A52:C52"/>
    <mergeCell ref="A53:C53"/>
    <mergeCell ref="D52:D53"/>
    <mergeCell ref="E52:E53"/>
    <mergeCell ref="F52:F53"/>
    <mergeCell ref="G52:G53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H61:H62"/>
    <mergeCell ref="I61:I62"/>
    <mergeCell ref="A63:A65"/>
    <mergeCell ref="B63:B65"/>
    <mergeCell ref="D63:D65"/>
    <mergeCell ref="E63:E65"/>
    <mergeCell ref="F63:F65"/>
    <mergeCell ref="G63:G65"/>
    <mergeCell ref="H63:H65"/>
    <mergeCell ref="I63:I65"/>
    <mergeCell ref="A61:A62"/>
    <mergeCell ref="B61:B62"/>
    <mergeCell ref="D61:D62"/>
    <mergeCell ref="E61:E62"/>
    <mergeCell ref="F61:F62"/>
    <mergeCell ref="G61:G62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71:H72"/>
    <mergeCell ref="I71:I72"/>
    <mergeCell ref="B73:C73"/>
    <mergeCell ref="B78:C78"/>
    <mergeCell ref="A79:A80"/>
    <mergeCell ref="B79:B80"/>
    <mergeCell ref="D79:D80"/>
    <mergeCell ref="E79:E80"/>
    <mergeCell ref="F79:F80"/>
    <mergeCell ref="G79:G80"/>
    <mergeCell ref="A71:A72"/>
    <mergeCell ref="B71:B72"/>
    <mergeCell ref="D71:D72"/>
    <mergeCell ref="E71:E72"/>
    <mergeCell ref="F71:F72"/>
    <mergeCell ref="G71:G72"/>
    <mergeCell ref="H79:H80"/>
    <mergeCell ref="I79:I80"/>
    <mergeCell ref="B88:C88"/>
    <mergeCell ref="A89:C89"/>
    <mergeCell ref="B90:C90"/>
    <mergeCell ref="B91:C91"/>
    <mergeCell ref="A92:C92"/>
    <mergeCell ref="I82:I83"/>
    <mergeCell ref="B84:C84"/>
    <mergeCell ref="B85:C85"/>
    <mergeCell ref="A86:C86"/>
    <mergeCell ref="A87:C87"/>
    <mergeCell ref="A82:A83"/>
    <mergeCell ref="B82:C82"/>
    <mergeCell ref="B83:C83"/>
    <mergeCell ref="D82:D83"/>
    <mergeCell ref="E82:E83"/>
    <mergeCell ref="F82:F83"/>
    <mergeCell ref="G82:G83"/>
    <mergeCell ref="H82:H83"/>
    <mergeCell ref="B98:C98"/>
    <mergeCell ref="B99:C99"/>
    <mergeCell ref="D97:D99"/>
    <mergeCell ref="B93:C93"/>
    <mergeCell ref="B94:C94"/>
    <mergeCell ref="A95:A96"/>
    <mergeCell ref="B95:C95"/>
    <mergeCell ref="B96:C96"/>
    <mergeCell ref="D95:D96"/>
    <mergeCell ref="A103:I103"/>
    <mergeCell ref="F100:F101"/>
    <mergeCell ref="G100:G101"/>
    <mergeCell ref="H100:H101"/>
    <mergeCell ref="I100:I101"/>
    <mergeCell ref="B102:C102"/>
    <mergeCell ref="A1:I1"/>
    <mergeCell ref="E97:E99"/>
    <mergeCell ref="F97:F99"/>
    <mergeCell ref="G97:G99"/>
    <mergeCell ref="H97:H99"/>
    <mergeCell ref="I97:I99"/>
    <mergeCell ref="A100:A101"/>
    <mergeCell ref="B100:C100"/>
    <mergeCell ref="B101:C101"/>
    <mergeCell ref="D100:D101"/>
    <mergeCell ref="E100:E101"/>
    <mergeCell ref="E95:E96"/>
    <mergeCell ref="F95:F96"/>
    <mergeCell ref="G95:G96"/>
    <mergeCell ref="H95:H96"/>
    <mergeCell ref="I95:I96"/>
    <mergeCell ref="A97:A99"/>
    <mergeCell ref="B97:C97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177"/>
  <sheetViews>
    <sheetView view="pageBreakPreview" topLeftCell="A136" zoomScaleNormal="100" zoomScaleSheetLayoutView="100" workbookViewId="0">
      <selection activeCell="I101" sqref="I101"/>
    </sheetView>
  </sheetViews>
  <sheetFormatPr baseColWidth="10" defaultRowHeight="14.25" x14ac:dyDescent="0.2"/>
  <cols>
    <col min="1" max="1" width="3.85546875" style="297" customWidth="1"/>
    <col min="2" max="2" width="66.85546875" style="154" bestFit="1" customWidth="1"/>
    <col min="3" max="3" width="11.42578125" style="160"/>
    <col min="4" max="4" width="13.85546875" style="160" bestFit="1" customWidth="1"/>
    <col min="5" max="5" width="11.42578125" style="160"/>
    <col min="6" max="6" width="13" style="160" customWidth="1"/>
    <col min="7" max="7" width="12.140625" style="160" customWidth="1"/>
    <col min="8" max="8" width="13.7109375" style="160" bestFit="1" customWidth="1"/>
    <col min="9" max="9" width="11.42578125" style="313"/>
    <col min="10" max="16384" width="11.42578125" style="154"/>
  </cols>
  <sheetData>
    <row r="1" spans="1:9" ht="14.25" customHeight="1" thickBot="1" x14ac:dyDescent="0.3">
      <c r="A1" s="296"/>
      <c r="B1" s="281"/>
      <c r="C1" s="281"/>
      <c r="D1" s="246"/>
      <c r="E1" s="308"/>
      <c r="F1" s="246"/>
      <c r="G1" s="246"/>
      <c r="H1" s="246"/>
      <c r="I1" s="246"/>
    </row>
    <row r="2" spans="1:9" ht="14.25" customHeight="1" x14ac:dyDescent="0.2">
      <c r="A2" s="298"/>
      <c r="B2" s="500" t="s">
        <v>787</v>
      </c>
      <c r="C2" s="501"/>
      <c r="D2" s="501"/>
      <c r="E2" s="501"/>
      <c r="F2" s="501"/>
      <c r="G2" s="501"/>
      <c r="H2" s="501"/>
      <c r="I2" s="502"/>
    </row>
    <row r="3" spans="1:9" ht="15" thickBot="1" x14ac:dyDescent="0.25">
      <c r="A3" s="299"/>
      <c r="B3" s="503" t="s">
        <v>240</v>
      </c>
      <c r="C3" s="504"/>
      <c r="D3" s="504"/>
      <c r="E3" s="504"/>
      <c r="F3" s="504"/>
      <c r="G3" s="504"/>
      <c r="H3" s="504"/>
      <c r="I3" s="505"/>
    </row>
    <row r="4" spans="1:9" x14ac:dyDescent="0.2">
      <c r="A4" s="299"/>
      <c r="B4" s="500" t="s">
        <v>788</v>
      </c>
      <c r="C4" s="501"/>
      <c r="D4" s="501"/>
      <c r="E4" s="501"/>
      <c r="F4" s="501"/>
      <c r="G4" s="501"/>
      <c r="H4" s="501"/>
      <c r="I4" s="506"/>
    </row>
    <row r="5" spans="1:9" x14ac:dyDescent="0.2">
      <c r="A5" s="299"/>
      <c r="B5" s="503" t="s">
        <v>807</v>
      </c>
      <c r="C5" s="504"/>
      <c r="D5" s="504"/>
      <c r="E5" s="504"/>
      <c r="F5" s="504"/>
      <c r="G5" s="504"/>
      <c r="H5" s="504"/>
      <c r="I5" s="507"/>
    </row>
    <row r="6" spans="1:9" ht="15" thickBot="1" x14ac:dyDescent="0.25">
      <c r="A6" s="299"/>
      <c r="B6" s="508" t="s">
        <v>0</v>
      </c>
      <c r="C6" s="509"/>
      <c r="D6" s="509"/>
      <c r="E6" s="509"/>
      <c r="F6" s="509"/>
      <c r="G6" s="509"/>
      <c r="H6" s="509"/>
      <c r="I6" s="510"/>
    </row>
    <row r="7" spans="1:9" x14ac:dyDescent="0.2">
      <c r="A7" s="299"/>
      <c r="B7" s="500" t="s">
        <v>1</v>
      </c>
      <c r="C7" s="506"/>
      <c r="D7" s="511" t="s">
        <v>241</v>
      </c>
      <c r="E7" s="512"/>
      <c r="F7" s="512"/>
      <c r="G7" s="512"/>
      <c r="H7" s="513"/>
      <c r="I7" s="497" t="s">
        <v>314</v>
      </c>
    </row>
    <row r="8" spans="1:9" ht="15" thickBot="1" x14ac:dyDescent="0.25">
      <c r="A8" s="299"/>
      <c r="B8" s="503"/>
      <c r="C8" s="507"/>
      <c r="D8" s="514"/>
      <c r="E8" s="515"/>
      <c r="F8" s="515"/>
      <c r="G8" s="515"/>
      <c r="H8" s="516"/>
      <c r="I8" s="498"/>
    </row>
    <row r="9" spans="1:9" ht="39" thickBot="1" x14ac:dyDescent="0.25">
      <c r="A9" s="299"/>
      <c r="B9" s="508"/>
      <c r="C9" s="510"/>
      <c r="D9" s="361" t="s">
        <v>106</v>
      </c>
      <c r="E9" s="309" t="s">
        <v>789</v>
      </c>
      <c r="F9" s="361" t="s">
        <v>790</v>
      </c>
      <c r="G9" s="361" t="s">
        <v>107</v>
      </c>
      <c r="H9" s="361" t="s">
        <v>791</v>
      </c>
      <c r="I9" s="499"/>
    </row>
    <row r="10" spans="1:9" x14ac:dyDescent="0.2">
      <c r="A10" s="299"/>
      <c r="B10" s="285" t="s">
        <v>242</v>
      </c>
      <c r="C10" s="286"/>
      <c r="D10" s="362">
        <v>24000000</v>
      </c>
      <c r="E10" s="362">
        <v>6349138.9200000009</v>
      </c>
      <c r="F10" s="362">
        <v>30349138.919999998</v>
      </c>
      <c r="G10" s="362">
        <f>+G11+G19+G29+G39+G49</f>
        <v>19174297.899999999</v>
      </c>
      <c r="H10" s="362">
        <f t="shared" ref="H10" si="0">+H11+H19+H29+H39+H49</f>
        <v>18879962.669999998</v>
      </c>
      <c r="I10" s="362">
        <f>+I11+I19+I29+I39+I49</f>
        <v>11174841.02</v>
      </c>
    </row>
    <row r="11" spans="1:9" x14ac:dyDescent="0.2">
      <c r="A11" s="300"/>
      <c r="B11" s="282" t="s">
        <v>243</v>
      </c>
      <c r="C11" s="287"/>
      <c r="D11" s="349">
        <v>19626460</v>
      </c>
      <c r="E11" s="349">
        <v>4859951.32</v>
      </c>
      <c r="F11" s="349">
        <v>24486411.32</v>
      </c>
      <c r="G11" s="349">
        <f>+G12+G13+G14+G15+G16+G17+G18</f>
        <v>15515981.619999999</v>
      </c>
      <c r="H11" s="349">
        <v>15235007.02</v>
      </c>
      <c r="I11" s="349">
        <f>+I12+I13+I14+I15+I16</f>
        <v>8970429.6999999993</v>
      </c>
    </row>
    <row r="12" spans="1:9" s="155" customFormat="1" x14ac:dyDescent="0.2">
      <c r="A12" s="301"/>
      <c r="B12" s="291" t="s">
        <v>244</v>
      </c>
      <c r="C12" s="289"/>
      <c r="D12" s="349">
        <v>18647802</v>
      </c>
      <c r="E12" s="363">
        <v>-386013.84</v>
      </c>
      <c r="F12" s="363">
        <v>18261788.16</v>
      </c>
      <c r="G12" s="363">
        <f>14365519.25+3184</f>
        <v>14368703.25</v>
      </c>
      <c r="H12" s="363">
        <v>14365519.25</v>
      </c>
      <c r="I12" s="349">
        <f>F12-G12</f>
        <v>3893084.91</v>
      </c>
    </row>
    <row r="13" spans="1:9" s="155" customFormat="1" x14ac:dyDescent="0.2">
      <c r="A13" s="301"/>
      <c r="B13" s="291" t="s">
        <v>245</v>
      </c>
      <c r="C13" s="289"/>
      <c r="D13" s="349">
        <v>626460</v>
      </c>
      <c r="E13" s="363">
        <v>403708</v>
      </c>
      <c r="F13" s="363">
        <v>1030168</v>
      </c>
      <c r="G13" s="363">
        <v>373640</v>
      </c>
      <c r="H13" s="363">
        <v>373640</v>
      </c>
      <c r="I13" s="349">
        <f t="shared" ref="I13:I75" si="1">F13-G13</f>
        <v>656528</v>
      </c>
    </row>
    <row r="14" spans="1:9" s="155" customFormat="1" x14ac:dyDescent="0.2">
      <c r="A14" s="301"/>
      <c r="B14" s="291" t="s">
        <v>246</v>
      </c>
      <c r="C14" s="289"/>
      <c r="D14" s="349">
        <v>352198</v>
      </c>
      <c r="E14" s="363">
        <v>2851487.96</v>
      </c>
      <c r="F14" s="363">
        <v>3203685.96</v>
      </c>
      <c r="G14" s="363">
        <v>36563.25</v>
      </c>
      <c r="H14" s="363">
        <v>36563.25</v>
      </c>
      <c r="I14" s="349">
        <f t="shared" si="1"/>
        <v>3167122.71</v>
      </c>
    </row>
    <row r="15" spans="1:9" s="155" customFormat="1" x14ac:dyDescent="0.2">
      <c r="A15" s="302"/>
      <c r="B15" s="291" t="s">
        <v>247</v>
      </c>
      <c r="C15" s="289"/>
      <c r="D15" s="349">
        <v>0</v>
      </c>
      <c r="E15" s="363">
        <v>149000</v>
      </c>
      <c r="F15" s="363">
        <v>149000</v>
      </c>
      <c r="G15" s="363">
        <v>0</v>
      </c>
      <c r="H15" s="363">
        <v>0</v>
      </c>
      <c r="I15" s="349">
        <f t="shared" si="1"/>
        <v>149000</v>
      </c>
    </row>
    <row r="16" spans="1:9" s="155" customFormat="1" x14ac:dyDescent="0.2">
      <c r="A16" s="301"/>
      <c r="B16" s="291" t="s">
        <v>248</v>
      </c>
      <c r="C16" s="289"/>
      <c r="D16" s="349">
        <v>0</v>
      </c>
      <c r="E16" s="363">
        <v>1841769.2</v>
      </c>
      <c r="F16" s="363">
        <v>1841769.2</v>
      </c>
      <c r="G16" s="363">
        <v>737075.12</v>
      </c>
      <c r="H16" s="363">
        <v>459284.52</v>
      </c>
      <c r="I16" s="349">
        <f t="shared" si="1"/>
        <v>1104694.08</v>
      </c>
    </row>
    <row r="17" spans="1:9" s="155" customFormat="1" x14ac:dyDescent="0.2">
      <c r="A17" s="301"/>
      <c r="B17" s="291" t="s">
        <v>249</v>
      </c>
      <c r="C17" s="289"/>
      <c r="D17" s="349"/>
      <c r="E17" s="363"/>
      <c r="F17" s="363">
        <v>0</v>
      </c>
      <c r="G17" s="363"/>
      <c r="H17" s="363"/>
      <c r="I17" s="349">
        <f t="shared" si="1"/>
        <v>0</v>
      </c>
    </row>
    <row r="18" spans="1:9" s="155" customFormat="1" x14ac:dyDescent="0.2">
      <c r="A18" s="301"/>
      <c r="B18" s="291" t="s">
        <v>250</v>
      </c>
      <c r="C18" s="289"/>
      <c r="D18" s="349"/>
      <c r="E18" s="363"/>
      <c r="F18" s="363">
        <v>0</v>
      </c>
      <c r="G18" s="363"/>
      <c r="H18" s="363"/>
      <c r="I18" s="349">
        <f t="shared" si="1"/>
        <v>0</v>
      </c>
    </row>
    <row r="19" spans="1:9" s="155" customFormat="1" x14ac:dyDescent="0.2">
      <c r="A19" s="301"/>
      <c r="B19" s="282" t="s">
        <v>251</v>
      </c>
      <c r="C19" s="287"/>
      <c r="D19" s="349">
        <v>110394.82</v>
      </c>
      <c r="E19" s="349">
        <v>419873.13</v>
      </c>
      <c r="F19" s="349">
        <v>530267.94999999995</v>
      </c>
      <c r="G19" s="349">
        <f>+G20+G24+G26</f>
        <v>338377.31</v>
      </c>
      <c r="H19" s="349">
        <v>338377.31</v>
      </c>
      <c r="I19" s="349">
        <f t="shared" si="1"/>
        <v>191890.63999999996</v>
      </c>
    </row>
    <row r="20" spans="1:9" s="155" customFormat="1" x14ac:dyDescent="0.2">
      <c r="A20" s="301"/>
      <c r="B20" s="291" t="s">
        <v>792</v>
      </c>
      <c r="C20" s="289"/>
      <c r="D20" s="349">
        <v>110394.82</v>
      </c>
      <c r="E20" s="363">
        <v>211833.93</v>
      </c>
      <c r="F20" s="349">
        <v>322228.75</v>
      </c>
      <c r="G20" s="363">
        <v>180838.11</v>
      </c>
      <c r="H20" s="363">
        <v>180838.11</v>
      </c>
      <c r="I20" s="349">
        <f t="shared" si="1"/>
        <v>141390.64000000001</v>
      </c>
    </row>
    <row r="21" spans="1:9" s="155" customFormat="1" x14ac:dyDescent="0.2">
      <c r="A21" s="301"/>
      <c r="B21" s="291" t="s">
        <v>252</v>
      </c>
      <c r="C21" s="289"/>
      <c r="D21" s="349"/>
      <c r="E21" s="363"/>
      <c r="F21" s="349">
        <v>0</v>
      </c>
      <c r="G21" s="363"/>
      <c r="H21" s="363"/>
      <c r="I21" s="349">
        <f t="shared" si="1"/>
        <v>0</v>
      </c>
    </row>
    <row r="22" spans="1:9" s="155" customFormat="1" x14ac:dyDescent="0.2">
      <c r="A22" s="301"/>
      <c r="B22" s="291" t="s">
        <v>253</v>
      </c>
      <c r="C22" s="289"/>
      <c r="D22" s="349"/>
      <c r="E22" s="363"/>
      <c r="F22" s="349">
        <v>0</v>
      </c>
      <c r="G22" s="363"/>
      <c r="H22" s="363"/>
      <c r="I22" s="349">
        <f t="shared" si="1"/>
        <v>0</v>
      </c>
    </row>
    <row r="23" spans="1:9" s="155" customFormat="1" x14ac:dyDescent="0.2">
      <c r="A23" s="301"/>
      <c r="B23" s="291" t="s">
        <v>254</v>
      </c>
      <c r="C23" s="289"/>
      <c r="D23" s="349"/>
      <c r="E23" s="363"/>
      <c r="F23" s="349">
        <v>0</v>
      </c>
      <c r="G23" s="363"/>
      <c r="H23" s="363"/>
      <c r="I23" s="349">
        <f t="shared" si="1"/>
        <v>0</v>
      </c>
    </row>
    <row r="24" spans="1:9" s="155" customFormat="1" x14ac:dyDescent="0.2">
      <c r="A24" s="301"/>
      <c r="B24" s="291" t="s">
        <v>255</v>
      </c>
      <c r="C24" s="289"/>
      <c r="D24" s="349">
        <v>0</v>
      </c>
      <c r="E24" s="363">
        <v>205000</v>
      </c>
      <c r="F24" s="349">
        <v>205000</v>
      </c>
      <c r="G24" s="363">
        <v>154500</v>
      </c>
      <c r="H24" s="363">
        <v>154500</v>
      </c>
      <c r="I24" s="349">
        <f t="shared" si="1"/>
        <v>50500</v>
      </c>
    </row>
    <row r="25" spans="1:9" s="155" customFormat="1" x14ac:dyDescent="0.2">
      <c r="A25" s="301"/>
      <c r="B25" s="291" t="s">
        <v>256</v>
      </c>
      <c r="C25" s="289"/>
      <c r="D25" s="349">
        <v>0</v>
      </c>
      <c r="E25" s="363">
        <v>0</v>
      </c>
      <c r="F25" s="349">
        <v>0</v>
      </c>
      <c r="G25" s="363">
        <v>0</v>
      </c>
      <c r="H25" s="363">
        <v>0</v>
      </c>
      <c r="I25" s="349">
        <f t="shared" si="1"/>
        <v>0</v>
      </c>
    </row>
    <row r="26" spans="1:9" s="155" customFormat="1" x14ac:dyDescent="0.2">
      <c r="A26" s="301"/>
      <c r="B26" s="291" t="s">
        <v>257</v>
      </c>
      <c r="C26" s="289"/>
      <c r="D26" s="349">
        <v>0</v>
      </c>
      <c r="E26" s="363">
        <v>3039.2</v>
      </c>
      <c r="F26" s="349">
        <v>3039.2</v>
      </c>
      <c r="G26" s="363">
        <v>3039.2</v>
      </c>
      <c r="H26" s="363">
        <v>3039.2</v>
      </c>
      <c r="I26" s="349">
        <f t="shared" si="1"/>
        <v>0</v>
      </c>
    </row>
    <row r="27" spans="1:9" s="155" customFormat="1" x14ac:dyDescent="0.2">
      <c r="A27" s="301"/>
      <c r="B27" s="291" t="s">
        <v>258</v>
      </c>
      <c r="C27" s="289"/>
      <c r="D27" s="349"/>
      <c r="E27" s="363"/>
      <c r="F27" s="349">
        <v>0</v>
      </c>
      <c r="G27" s="363"/>
      <c r="H27" s="363"/>
      <c r="I27" s="349">
        <f t="shared" si="1"/>
        <v>0</v>
      </c>
    </row>
    <row r="28" spans="1:9" s="155" customFormat="1" x14ac:dyDescent="0.2">
      <c r="A28" s="301"/>
      <c r="B28" s="291" t="s">
        <v>259</v>
      </c>
      <c r="C28" s="289"/>
      <c r="D28" s="349"/>
      <c r="E28" s="363"/>
      <c r="F28" s="349">
        <v>0</v>
      </c>
      <c r="G28" s="363"/>
      <c r="H28" s="363"/>
      <c r="I28" s="349">
        <f t="shared" si="1"/>
        <v>0</v>
      </c>
    </row>
    <row r="29" spans="1:9" s="155" customFormat="1" x14ac:dyDescent="0.2">
      <c r="A29" s="301"/>
      <c r="B29" s="282" t="s">
        <v>260</v>
      </c>
      <c r="C29" s="287"/>
      <c r="D29" s="349">
        <v>3767982.18</v>
      </c>
      <c r="E29" s="349">
        <v>544097.10999999987</v>
      </c>
      <c r="F29" s="349">
        <v>4312079.2899999991</v>
      </c>
      <c r="G29" s="349">
        <f>+G30+G32+G33+G34+G36+G37+G38</f>
        <v>2609558.9500000002</v>
      </c>
      <c r="H29" s="349">
        <v>2596198.3200000003</v>
      </c>
      <c r="I29" s="349">
        <f t="shared" si="1"/>
        <v>1702520.3399999989</v>
      </c>
    </row>
    <row r="30" spans="1:9" s="155" customFormat="1" x14ac:dyDescent="0.2">
      <c r="A30" s="301"/>
      <c r="B30" s="291" t="s">
        <v>261</v>
      </c>
      <c r="C30" s="289"/>
      <c r="D30" s="349">
        <v>1377908.7</v>
      </c>
      <c r="E30" s="363">
        <v>-441958.64</v>
      </c>
      <c r="F30" s="349">
        <v>935950.05999999994</v>
      </c>
      <c r="G30" s="363">
        <v>693068.04</v>
      </c>
      <c r="H30" s="363">
        <v>693068.04</v>
      </c>
      <c r="I30" s="349">
        <f t="shared" si="1"/>
        <v>242882.0199999999</v>
      </c>
    </row>
    <row r="31" spans="1:9" s="155" customFormat="1" x14ac:dyDescent="0.2">
      <c r="A31" s="301"/>
      <c r="B31" s="291" t="s">
        <v>262</v>
      </c>
      <c r="C31" s="289"/>
      <c r="D31" s="349"/>
      <c r="E31" s="363"/>
      <c r="F31" s="349">
        <v>0</v>
      </c>
      <c r="G31" s="363"/>
      <c r="H31" s="363"/>
      <c r="I31" s="349">
        <f t="shared" si="1"/>
        <v>0</v>
      </c>
    </row>
    <row r="32" spans="1:9" s="155" customFormat="1" x14ac:dyDescent="0.2">
      <c r="A32" s="301"/>
      <c r="B32" s="291" t="s">
        <v>263</v>
      </c>
      <c r="C32" s="289"/>
      <c r="D32" s="349">
        <v>913632</v>
      </c>
      <c r="E32" s="363">
        <v>-66273.2</v>
      </c>
      <c r="F32" s="349">
        <v>847358.8</v>
      </c>
      <c r="G32" s="363">
        <v>444569.92</v>
      </c>
      <c r="H32" s="363">
        <v>444569.92</v>
      </c>
      <c r="I32" s="349">
        <f t="shared" si="1"/>
        <v>402788.88000000006</v>
      </c>
    </row>
    <row r="33" spans="1:9" s="155" customFormat="1" x14ac:dyDescent="0.2">
      <c r="A33" s="301"/>
      <c r="B33" s="291" t="s">
        <v>264</v>
      </c>
      <c r="C33" s="289"/>
      <c r="D33" s="349">
        <v>0</v>
      </c>
      <c r="E33" s="363">
        <v>196233</v>
      </c>
      <c r="F33" s="349">
        <v>196233</v>
      </c>
      <c r="G33" s="363">
        <v>140795.22</v>
      </c>
      <c r="H33" s="363">
        <v>140795.22</v>
      </c>
      <c r="I33" s="349">
        <f t="shared" si="1"/>
        <v>55437.78</v>
      </c>
    </row>
    <row r="34" spans="1:9" s="155" customFormat="1" x14ac:dyDescent="0.2">
      <c r="A34" s="301"/>
      <c r="B34" s="291" t="s">
        <v>793</v>
      </c>
      <c r="C34" s="289"/>
      <c r="D34" s="349">
        <v>209846.48</v>
      </c>
      <c r="E34" s="363">
        <v>665541.76</v>
      </c>
      <c r="F34" s="349">
        <v>875388.24</v>
      </c>
      <c r="G34" s="363">
        <v>568443.93000000005</v>
      </c>
      <c r="H34" s="363">
        <v>562307.30000000005</v>
      </c>
      <c r="I34" s="349">
        <f t="shared" si="1"/>
        <v>306944.30999999994</v>
      </c>
    </row>
    <row r="35" spans="1:9" s="155" customFormat="1" x14ac:dyDescent="0.2">
      <c r="A35" s="301"/>
      <c r="B35" s="291" t="s">
        <v>265</v>
      </c>
      <c r="C35" s="289"/>
      <c r="D35" s="349"/>
      <c r="E35" s="363"/>
      <c r="F35" s="349">
        <v>0</v>
      </c>
      <c r="G35" s="363"/>
      <c r="H35" s="363"/>
      <c r="I35" s="349">
        <f t="shared" si="1"/>
        <v>0</v>
      </c>
    </row>
    <row r="36" spans="1:9" s="155" customFormat="1" x14ac:dyDescent="0.2">
      <c r="A36" s="301"/>
      <c r="B36" s="291" t="s">
        <v>266</v>
      </c>
      <c r="C36" s="289"/>
      <c r="D36" s="349">
        <v>0</v>
      </c>
      <c r="E36" s="363">
        <v>28828</v>
      </c>
      <c r="F36" s="349">
        <v>28828</v>
      </c>
      <c r="G36" s="363">
        <v>-279.99</v>
      </c>
      <c r="H36" s="363">
        <v>-1993.99</v>
      </c>
      <c r="I36" s="349">
        <f t="shared" si="1"/>
        <v>29107.99</v>
      </c>
    </row>
    <row r="37" spans="1:9" s="155" customFormat="1" x14ac:dyDescent="0.2">
      <c r="A37" s="301"/>
      <c r="B37" s="291" t="s">
        <v>267</v>
      </c>
      <c r="C37" s="289"/>
      <c r="D37" s="349">
        <v>0</v>
      </c>
      <c r="E37" s="363">
        <v>1106774.67</v>
      </c>
      <c r="F37" s="349">
        <v>1106774.67</v>
      </c>
      <c r="G37" s="363">
        <v>603029.96</v>
      </c>
      <c r="H37" s="363">
        <v>597519.96</v>
      </c>
      <c r="I37" s="349">
        <f t="shared" si="1"/>
        <v>503744.70999999996</v>
      </c>
    </row>
    <row r="38" spans="1:9" s="155" customFormat="1" x14ac:dyDescent="0.2">
      <c r="A38" s="301"/>
      <c r="B38" s="291" t="s">
        <v>268</v>
      </c>
      <c r="C38" s="289"/>
      <c r="D38" s="349">
        <v>1266595</v>
      </c>
      <c r="E38" s="363">
        <v>-945048.48</v>
      </c>
      <c r="F38" s="349">
        <v>321546.52</v>
      </c>
      <c r="G38" s="363">
        <v>159931.87</v>
      </c>
      <c r="H38" s="363">
        <v>159931.87</v>
      </c>
      <c r="I38" s="349">
        <f t="shared" si="1"/>
        <v>161614.65000000002</v>
      </c>
    </row>
    <row r="39" spans="1:9" s="155" customFormat="1" x14ac:dyDescent="0.2">
      <c r="A39" s="301"/>
      <c r="B39" s="494" t="s">
        <v>794</v>
      </c>
      <c r="C39" s="495"/>
      <c r="D39" s="349">
        <v>0</v>
      </c>
      <c r="E39" s="349">
        <v>0</v>
      </c>
      <c r="F39" s="349">
        <v>0</v>
      </c>
      <c r="G39" s="349">
        <v>0</v>
      </c>
      <c r="H39" s="349">
        <v>0</v>
      </c>
      <c r="I39" s="349">
        <f t="shared" si="1"/>
        <v>0</v>
      </c>
    </row>
    <row r="40" spans="1:9" s="155" customFormat="1" x14ac:dyDescent="0.2">
      <c r="A40" s="301"/>
      <c r="B40" s="291" t="s">
        <v>269</v>
      </c>
      <c r="C40" s="289"/>
      <c r="D40" s="349"/>
      <c r="E40" s="363"/>
      <c r="F40" s="349">
        <v>0</v>
      </c>
      <c r="G40" s="363"/>
      <c r="H40" s="363"/>
      <c r="I40" s="349">
        <f t="shared" si="1"/>
        <v>0</v>
      </c>
    </row>
    <row r="41" spans="1:9" s="155" customFormat="1" x14ac:dyDescent="0.2">
      <c r="A41" s="301"/>
      <c r="B41" s="291" t="s">
        <v>270</v>
      </c>
      <c r="C41" s="289"/>
      <c r="D41" s="349"/>
      <c r="E41" s="363"/>
      <c r="F41" s="349">
        <v>0</v>
      </c>
      <c r="G41" s="363"/>
      <c r="H41" s="363"/>
      <c r="I41" s="349">
        <f t="shared" si="1"/>
        <v>0</v>
      </c>
    </row>
    <row r="42" spans="1:9" s="155" customFormat="1" x14ac:dyDescent="0.2">
      <c r="A42" s="301"/>
      <c r="B42" s="291" t="s">
        <v>271</v>
      </c>
      <c r="C42" s="289"/>
      <c r="D42" s="349"/>
      <c r="E42" s="363"/>
      <c r="F42" s="349">
        <v>0</v>
      </c>
      <c r="G42" s="363"/>
      <c r="H42" s="363"/>
      <c r="I42" s="349">
        <f t="shared" si="1"/>
        <v>0</v>
      </c>
    </row>
    <row r="43" spans="1:9" s="155" customFormat="1" x14ac:dyDescent="0.2">
      <c r="A43" s="301"/>
      <c r="B43" s="291" t="s">
        <v>272</v>
      </c>
      <c r="C43" s="289"/>
      <c r="D43" s="349"/>
      <c r="E43" s="363"/>
      <c r="F43" s="349">
        <v>0</v>
      </c>
      <c r="G43" s="363"/>
      <c r="H43" s="363"/>
      <c r="I43" s="349">
        <f t="shared" si="1"/>
        <v>0</v>
      </c>
    </row>
    <row r="44" spans="1:9" s="155" customFormat="1" x14ac:dyDescent="0.2">
      <c r="A44" s="301"/>
      <c r="B44" s="291" t="s">
        <v>273</v>
      </c>
      <c r="C44" s="289"/>
      <c r="D44" s="349"/>
      <c r="E44" s="363"/>
      <c r="F44" s="349">
        <v>0</v>
      </c>
      <c r="G44" s="363"/>
      <c r="H44" s="363"/>
      <c r="I44" s="349">
        <f t="shared" si="1"/>
        <v>0</v>
      </c>
    </row>
    <row r="45" spans="1:9" s="155" customFormat="1" x14ac:dyDescent="0.2">
      <c r="A45" s="301"/>
      <c r="B45" s="291" t="s">
        <v>274</v>
      </c>
      <c r="C45" s="289"/>
      <c r="D45" s="349"/>
      <c r="E45" s="363"/>
      <c r="F45" s="349">
        <v>0</v>
      </c>
      <c r="G45" s="363"/>
      <c r="H45" s="363"/>
      <c r="I45" s="349">
        <f t="shared" si="1"/>
        <v>0</v>
      </c>
    </row>
    <row r="46" spans="1:9" s="155" customFormat="1" x14ac:dyDescent="0.2">
      <c r="A46" s="301"/>
      <c r="B46" s="291" t="s">
        <v>275</v>
      </c>
      <c r="C46" s="289"/>
      <c r="D46" s="349"/>
      <c r="E46" s="363"/>
      <c r="F46" s="349">
        <v>0</v>
      </c>
      <c r="G46" s="363"/>
      <c r="H46" s="363"/>
      <c r="I46" s="349">
        <f t="shared" si="1"/>
        <v>0</v>
      </c>
    </row>
    <row r="47" spans="1:9" s="155" customFormat="1" x14ac:dyDescent="0.2">
      <c r="A47" s="301"/>
      <c r="B47" s="291" t="s">
        <v>276</v>
      </c>
      <c r="C47" s="289"/>
      <c r="D47" s="349"/>
      <c r="E47" s="363"/>
      <c r="F47" s="349">
        <v>0</v>
      </c>
      <c r="G47" s="363"/>
      <c r="H47" s="363"/>
      <c r="I47" s="349">
        <f t="shared" si="1"/>
        <v>0</v>
      </c>
    </row>
    <row r="48" spans="1:9" s="155" customFormat="1" x14ac:dyDescent="0.2">
      <c r="A48" s="301"/>
      <c r="B48" s="291" t="s">
        <v>277</v>
      </c>
      <c r="C48" s="289"/>
      <c r="D48" s="349"/>
      <c r="E48" s="363"/>
      <c r="F48" s="349">
        <v>0</v>
      </c>
      <c r="G48" s="363"/>
      <c r="H48" s="363"/>
      <c r="I48" s="349">
        <f t="shared" si="1"/>
        <v>0</v>
      </c>
    </row>
    <row r="49" spans="1:9" s="155" customFormat="1" x14ac:dyDescent="0.2">
      <c r="A49" s="301"/>
      <c r="B49" s="494" t="s">
        <v>795</v>
      </c>
      <c r="C49" s="495"/>
      <c r="D49" s="349">
        <v>495163</v>
      </c>
      <c r="E49" s="349">
        <v>525217.3600000001</v>
      </c>
      <c r="F49" s="349">
        <v>1020380.3600000001</v>
      </c>
      <c r="G49" s="349">
        <f>+G50+G52+G58</f>
        <v>710380.02</v>
      </c>
      <c r="H49" s="349">
        <v>710380.02</v>
      </c>
      <c r="I49" s="349">
        <f t="shared" si="1"/>
        <v>310000.34000000008</v>
      </c>
    </row>
    <row r="50" spans="1:9" s="155" customFormat="1" x14ac:dyDescent="0.2">
      <c r="A50" s="301"/>
      <c r="B50" s="291" t="s">
        <v>278</v>
      </c>
      <c r="C50" s="289"/>
      <c r="D50" s="349">
        <v>55279</v>
      </c>
      <c r="E50" s="363">
        <v>386355.55</v>
      </c>
      <c r="F50" s="349">
        <v>441634.55</v>
      </c>
      <c r="G50" s="363">
        <v>236634.55</v>
      </c>
      <c r="H50" s="363">
        <v>236634.55</v>
      </c>
      <c r="I50" s="349">
        <f t="shared" si="1"/>
        <v>205000</v>
      </c>
    </row>
    <row r="51" spans="1:9" s="155" customFormat="1" x14ac:dyDescent="0.2">
      <c r="A51" s="301"/>
      <c r="B51" s="291" t="s">
        <v>279</v>
      </c>
      <c r="C51" s="289"/>
      <c r="D51" s="349"/>
      <c r="E51" s="363"/>
      <c r="F51" s="349">
        <v>0</v>
      </c>
      <c r="G51" s="363"/>
      <c r="H51" s="363"/>
      <c r="I51" s="349">
        <f t="shared" si="1"/>
        <v>0</v>
      </c>
    </row>
    <row r="52" spans="1:9" s="155" customFormat="1" x14ac:dyDescent="0.2">
      <c r="A52" s="301"/>
      <c r="B52" s="291" t="s">
        <v>280</v>
      </c>
      <c r="C52" s="289"/>
      <c r="D52" s="349">
        <v>0</v>
      </c>
      <c r="E52" s="363">
        <v>180000</v>
      </c>
      <c r="F52" s="349">
        <v>180000</v>
      </c>
      <c r="G52" s="363">
        <v>119999.66</v>
      </c>
      <c r="H52" s="363">
        <v>119999.66</v>
      </c>
      <c r="I52" s="349">
        <f t="shared" si="1"/>
        <v>60000.34</v>
      </c>
    </row>
    <row r="53" spans="1:9" s="155" customFormat="1" x14ac:dyDescent="0.2">
      <c r="A53" s="301"/>
      <c r="B53" s="291" t="s">
        <v>281</v>
      </c>
      <c r="C53" s="289"/>
      <c r="D53" s="349"/>
      <c r="E53" s="363"/>
      <c r="F53" s="349">
        <v>0</v>
      </c>
      <c r="G53" s="363"/>
      <c r="H53" s="363"/>
      <c r="I53" s="349">
        <f t="shared" si="1"/>
        <v>0</v>
      </c>
    </row>
    <row r="54" spans="1:9" s="155" customFormat="1" x14ac:dyDescent="0.2">
      <c r="A54" s="301"/>
      <c r="B54" s="291" t="s">
        <v>282</v>
      </c>
      <c r="C54" s="289"/>
      <c r="D54" s="349"/>
      <c r="E54" s="363"/>
      <c r="F54" s="349">
        <v>0</v>
      </c>
      <c r="G54" s="363"/>
      <c r="H54" s="363"/>
      <c r="I54" s="349">
        <f t="shared" si="1"/>
        <v>0</v>
      </c>
    </row>
    <row r="55" spans="1:9" s="155" customFormat="1" x14ac:dyDescent="0.2">
      <c r="A55" s="301"/>
      <c r="B55" s="291" t="s">
        <v>283</v>
      </c>
      <c r="C55" s="289"/>
      <c r="D55" s="349"/>
      <c r="E55" s="363"/>
      <c r="F55" s="349">
        <v>0</v>
      </c>
      <c r="G55" s="363"/>
      <c r="H55" s="363"/>
      <c r="I55" s="349">
        <f t="shared" si="1"/>
        <v>0</v>
      </c>
    </row>
    <row r="56" spans="1:9" s="155" customFormat="1" x14ac:dyDescent="0.2">
      <c r="A56" s="301"/>
      <c r="B56" s="291" t="s">
        <v>284</v>
      </c>
      <c r="C56" s="289"/>
      <c r="D56" s="349"/>
      <c r="E56" s="363"/>
      <c r="F56" s="349">
        <v>0</v>
      </c>
      <c r="G56" s="363"/>
      <c r="H56" s="363"/>
      <c r="I56" s="349">
        <f t="shared" si="1"/>
        <v>0</v>
      </c>
    </row>
    <row r="57" spans="1:9" s="155" customFormat="1" x14ac:dyDescent="0.2">
      <c r="A57" s="301"/>
      <c r="B57" s="291" t="s">
        <v>285</v>
      </c>
      <c r="C57" s="289"/>
      <c r="D57" s="349"/>
      <c r="E57" s="363"/>
      <c r="F57" s="349">
        <v>0</v>
      </c>
      <c r="G57" s="363"/>
      <c r="H57" s="363"/>
      <c r="I57" s="349">
        <f t="shared" si="1"/>
        <v>0</v>
      </c>
    </row>
    <row r="58" spans="1:9" s="155" customFormat="1" x14ac:dyDescent="0.2">
      <c r="A58" s="301"/>
      <c r="B58" s="291" t="s">
        <v>286</v>
      </c>
      <c r="C58" s="289"/>
      <c r="D58" s="349">
        <v>439884</v>
      </c>
      <c r="E58" s="363">
        <v>-41138.19</v>
      </c>
      <c r="F58" s="349">
        <v>398745.81</v>
      </c>
      <c r="G58" s="363">
        <v>353745.81</v>
      </c>
      <c r="H58" s="363">
        <v>353745.81</v>
      </c>
      <c r="I58" s="349">
        <f t="shared" si="1"/>
        <v>45000</v>
      </c>
    </row>
    <row r="59" spans="1:9" s="155" customFormat="1" x14ac:dyDescent="0.2">
      <c r="A59" s="301"/>
      <c r="B59" s="282" t="s">
        <v>287</v>
      </c>
      <c r="C59" s="287"/>
      <c r="D59" s="349">
        <v>0</v>
      </c>
      <c r="E59" s="349">
        <v>0</v>
      </c>
      <c r="F59" s="349">
        <v>0</v>
      </c>
      <c r="G59" s="349">
        <v>0</v>
      </c>
      <c r="H59" s="349">
        <v>0</v>
      </c>
      <c r="I59" s="349">
        <f t="shared" si="1"/>
        <v>0</v>
      </c>
    </row>
    <row r="60" spans="1:9" s="155" customFormat="1" x14ac:dyDescent="0.2">
      <c r="A60" s="301"/>
      <c r="B60" s="291" t="s">
        <v>288</v>
      </c>
      <c r="C60" s="289"/>
      <c r="D60" s="349"/>
      <c r="E60" s="363"/>
      <c r="F60" s="349">
        <v>0</v>
      </c>
      <c r="G60" s="363"/>
      <c r="H60" s="363"/>
      <c r="I60" s="349">
        <f t="shared" si="1"/>
        <v>0</v>
      </c>
    </row>
    <row r="61" spans="1:9" s="155" customFormat="1" x14ac:dyDescent="0.2">
      <c r="A61" s="301"/>
      <c r="B61" s="291" t="s">
        <v>289</v>
      </c>
      <c r="C61" s="289"/>
      <c r="D61" s="349"/>
      <c r="E61" s="363"/>
      <c r="F61" s="349">
        <v>0</v>
      </c>
      <c r="G61" s="363"/>
      <c r="H61" s="363"/>
      <c r="I61" s="349">
        <f t="shared" si="1"/>
        <v>0</v>
      </c>
    </row>
    <row r="62" spans="1:9" s="155" customFormat="1" x14ac:dyDescent="0.2">
      <c r="A62" s="301"/>
      <c r="B62" s="291" t="s">
        <v>290</v>
      </c>
      <c r="C62" s="289"/>
      <c r="D62" s="349"/>
      <c r="E62" s="363"/>
      <c r="F62" s="349">
        <v>0</v>
      </c>
      <c r="G62" s="363"/>
      <c r="H62" s="363"/>
      <c r="I62" s="349">
        <f t="shared" si="1"/>
        <v>0</v>
      </c>
    </row>
    <row r="63" spans="1:9" s="155" customFormat="1" x14ac:dyDescent="0.2">
      <c r="A63" s="301"/>
      <c r="B63" s="494" t="s">
        <v>796</v>
      </c>
      <c r="C63" s="495"/>
      <c r="D63" s="349">
        <v>0</v>
      </c>
      <c r="E63" s="349">
        <v>0</v>
      </c>
      <c r="F63" s="349">
        <v>0</v>
      </c>
      <c r="G63" s="349">
        <v>0</v>
      </c>
      <c r="H63" s="349">
        <v>0</v>
      </c>
      <c r="I63" s="349">
        <f t="shared" si="1"/>
        <v>0</v>
      </c>
    </row>
    <row r="64" spans="1:9" s="155" customFormat="1" x14ac:dyDescent="0.2">
      <c r="A64" s="301"/>
      <c r="B64" s="291" t="s">
        <v>291</v>
      </c>
      <c r="C64" s="289"/>
      <c r="D64" s="349"/>
      <c r="E64" s="363"/>
      <c r="F64" s="349">
        <v>0</v>
      </c>
      <c r="G64" s="363"/>
      <c r="H64" s="363"/>
      <c r="I64" s="349">
        <f t="shared" si="1"/>
        <v>0</v>
      </c>
    </row>
    <row r="65" spans="1:9" s="155" customFormat="1" x14ac:dyDescent="0.2">
      <c r="A65" s="301"/>
      <c r="B65" s="291" t="s">
        <v>292</v>
      </c>
      <c r="C65" s="289"/>
      <c r="D65" s="349"/>
      <c r="E65" s="363"/>
      <c r="F65" s="349">
        <v>0</v>
      </c>
      <c r="G65" s="363"/>
      <c r="H65" s="363"/>
      <c r="I65" s="349">
        <f t="shared" si="1"/>
        <v>0</v>
      </c>
    </row>
    <row r="66" spans="1:9" s="155" customFormat="1" x14ac:dyDescent="0.2">
      <c r="A66" s="301"/>
      <c r="B66" s="291" t="s">
        <v>293</v>
      </c>
      <c r="C66" s="289"/>
      <c r="D66" s="349"/>
      <c r="E66" s="363"/>
      <c r="F66" s="349">
        <v>0</v>
      </c>
      <c r="G66" s="363"/>
      <c r="H66" s="363"/>
      <c r="I66" s="349">
        <f t="shared" si="1"/>
        <v>0</v>
      </c>
    </row>
    <row r="67" spans="1:9" s="155" customFormat="1" x14ac:dyDescent="0.2">
      <c r="A67" s="301"/>
      <c r="B67" s="291" t="s">
        <v>294</v>
      </c>
      <c r="C67" s="289"/>
      <c r="D67" s="349"/>
      <c r="E67" s="363"/>
      <c r="F67" s="349">
        <v>0</v>
      </c>
      <c r="G67" s="363"/>
      <c r="H67" s="363"/>
      <c r="I67" s="349">
        <f t="shared" si="1"/>
        <v>0</v>
      </c>
    </row>
    <row r="68" spans="1:9" s="155" customFormat="1" x14ac:dyDescent="0.2">
      <c r="A68" s="301"/>
      <c r="B68" s="291" t="s">
        <v>295</v>
      </c>
      <c r="C68" s="289"/>
      <c r="D68" s="349"/>
      <c r="E68" s="363"/>
      <c r="F68" s="349">
        <v>0</v>
      </c>
      <c r="G68" s="363"/>
      <c r="H68" s="363"/>
      <c r="I68" s="349">
        <f t="shared" si="1"/>
        <v>0</v>
      </c>
    </row>
    <row r="69" spans="1:9" s="155" customFormat="1" x14ac:dyDescent="0.2">
      <c r="A69" s="301"/>
      <c r="B69" s="291" t="s">
        <v>296</v>
      </c>
      <c r="C69" s="289"/>
      <c r="D69" s="349"/>
      <c r="E69" s="363"/>
      <c r="F69" s="349">
        <v>0</v>
      </c>
      <c r="G69" s="363"/>
      <c r="H69" s="363"/>
      <c r="I69" s="349">
        <f t="shared" si="1"/>
        <v>0</v>
      </c>
    </row>
    <row r="70" spans="1:9" s="155" customFormat="1" x14ac:dyDescent="0.2">
      <c r="A70" s="301"/>
      <c r="B70" s="291" t="s">
        <v>297</v>
      </c>
      <c r="C70" s="289"/>
      <c r="D70" s="349"/>
      <c r="E70" s="363"/>
      <c r="F70" s="349">
        <v>0</v>
      </c>
      <c r="G70" s="363"/>
      <c r="H70" s="363"/>
      <c r="I70" s="349">
        <f t="shared" si="1"/>
        <v>0</v>
      </c>
    </row>
    <row r="71" spans="1:9" s="155" customFormat="1" x14ac:dyDescent="0.2">
      <c r="A71" s="301"/>
      <c r="B71" s="291" t="s">
        <v>298</v>
      </c>
      <c r="C71" s="289"/>
      <c r="D71" s="349"/>
      <c r="E71" s="363"/>
      <c r="F71" s="349">
        <v>0</v>
      </c>
      <c r="G71" s="363"/>
      <c r="H71" s="363"/>
      <c r="I71" s="349">
        <f t="shared" si="1"/>
        <v>0</v>
      </c>
    </row>
    <row r="72" spans="1:9" s="155" customFormat="1" x14ac:dyDescent="0.2">
      <c r="A72" s="301"/>
      <c r="B72" s="282" t="s">
        <v>299</v>
      </c>
      <c r="C72" s="287"/>
      <c r="D72" s="349">
        <v>0</v>
      </c>
      <c r="E72" s="349">
        <v>0</v>
      </c>
      <c r="F72" s="349">
        <v>0</v>
      </c>
      <c r="G72" s="349">
        <v>0</v>
      </c>
      <c r="H72" s="349">
        <v>0</v>
      </c>
      <c r="I72" s="349">
        <f t="shared" si="1"/>
        <v>0</v>
      </c>
    </row>
    <row r="73" spans="1:9" s="155" customFormat="1" x14ac:dyDescent="0.2">
      <c r="A73" s="301"/>
      <c r="B73" s="291" t="s">
        <v>300</v>
      </c>
      <c r="C73" s="289"/>
      <c r="D73" s="349"/>
      <c r="E73" s="363"/>
      <c r="F73" s="349">
        <v>0</v>
      </c>
      <c r="G73" s="363"/>
      <c r="H73" s="363"/>
      <c r="I73" s="349">
        <f t="shared" si="1"/>
        <v>0</v>
      </c>
    </row>
    <row r="74" spans="1:9" s="155" customFormat="1" x14ac:dyDescent="0.2">
      <c r="A74" s="301"/>
      <c r="B74" s="291" t="s">
        <v>301</v>
      </c>
      <c r="C74" s="289"/>
      <c r="D74" s="349"/>
      <c r="E74" s="363"/>
      <c r="F74" s="349">
        <v>0</v>
      </c>
      <c r="G74" s="363"/>
      <c r="H74" s="363"/>
      <c r="I74" s="349">
        <f t="shared" si="1"/>
        <v>0</v>
      </c>
    </row>
    <row r="75" spans="1:9" s="155" customFormat="1" x14ac:dyDescent="0.2">
      <c r="A75" s="301"/>
      <c r="B75" s="291" t="s">
        <v>302</v>
      </c>
      <c r="C75" s="289"/>
      <c r="D75" s="349"/>
      <c r="E75" s="363"/>
      <c r="F75" s="349">
        <v>0</v>
      </c>
      <c r="G75" s="363"/>
      <c r="H75" s="363"/>
      <c r="I75" s="349">
        <f t="shared" si="1"/>
        <v>0</v>
      </c>
    </row>
    <row r="76" spans="1:9" s="155" customFormat="1" x14ac:dyDescent="0.2">
      <c r="A76" s="301"/>
      <c r="B76" s="282" t="s">
        <v>303</v>
      </c>
      <c r="C76" s="287"/>
      <c r="D76" s="349">
        <v>0</v>
      </c>
      <c r="E76" s="349">
        <v>0</v>
      </c>
      <c r="F76" s="349">
        <v>0</v>
      </c>
      <c r="G76" s="349">
        <v>0</v>
      </c>
      <c r="H76" s="349">
        <v>0</v>
      </c>
      <c r="I76" s="349">
        <f t="shared" ref="I76:I83" si="2">F76-G76</f>
        <v>0</v>
      </c>
    </row>
    <row r="77" spans="1:9" s="155" customFormat="1" x14ac:dyDescent="0.2">
      <c r="A77" s="301"/>
      <c r="B77" s="291" t="s">
        <v>304</v>
      </c>
      <c r="C77" s="289"/>
      <c r="D77" s="349"/>
      <c r="E77" s="363"/>
      <c r="F77" s="349">
        <v>0</v>
      </c>
      <c r="G77" s="363"/>
      <c r="H77" s="363"/>
      <c r="I77" s="349">
        <f t="shared" si="2"/>
        <v>0</v>
      </c>
    </row>
    <row r="78" spans="1:9" s="155" customFormat="1" x14ac:dyDescent="0.2">
      <c r="A78" s="301"/>
      <c r="B78" s="291" t="s">
        <v>305</v>
      </c>
      <c r="C78" s="289"/>
      <c r="D78" s="349"/>
      <c r="E78" s="363"/>
      <c r="F78" s="349">
        <v>0</v>
      </c>
      <c r="G78" s="363"/>
      <c r="H78" s="363"/>
      <c r="I78" s="349">
        <f t="shared" si="2"/>
        <v>0</v>
      </c>
    </row>
    <row r="79" spans="1:9" s="155" customFormat="1" x14ac:dyDescent="0.2">
      <c r="A79" s="301"/>
      <c r="B79" s="291" t="s">
        <v>306</v>
      </c>
      <c r="C79" s="289"/>
      <c r="D79" s="349"/>
      <c r="E79" s="363"/>
      <c r="F79" s="349">
        <v>0</v>
      </c>
      <c r="G79" s="363"/>
      <c r="H79" s="363"/>
      <c r="I79" s="349">
        <f t="shared" si="2"/>
        <v>0</v>
      </c>
    </row>
    <row r="80" spans="1:9" s="155" customFormat="1" x14ac:dyDescent="0.2">
      <c r="A80" s="301"/>
      <c r="B80" s="291" t="s">
        <v>307</v>
      </c>
      <c r="C80" s="289"/>
      <c r="D80" s="349"/>
      <c r="E80" s="363"/>
      <c r="F80" s="349">
        <v>0</v>
      </c>
      <c r="G80" s="363"/>
      <c r="H80" s="363"/>
      <c r="I80" s="349">
        <f t="shared" si="2"/>
        <v>0</v>
      </c>
    </row>
    <row r="81" spans="1:9" s="155" customFormat="1" x14ac:dyDescent="0.2">
      <c r="A81" s="301"/>
      <c r="B81" s="291" t="s">
        <v>308</v>
      </c>
      <c r="C81" s="289"/>
      <c r="D81" s="349"/>
      <c r="E81" s="363"/>
      <c r="F81" s="349">
        <v>0</v>
      </c>
      <c r="G81" s="363"/>
      <c r="H81" s="363"/>
      <c r="I81" s="349">
        <f t="shared" si="2"/>
        <v>0</v>
      </c>
    </row>
    <row r="82" spans="1:9" s="155" customFormat="1" x14ac:dyDescent="0.2">
      <c r="A82" s="301"/>
      <c r="B82" s="291" t="s">
        <v>309</v>
      </c>
      <c r="C82" s="289"/>
      <c r="D82" s="349"/>
      <c r="E82" s="363"/>
      <c r="F82" s="349">
        <v>0</v>
      </c>
      <c r="G82" s="363"/>
      <c r="H82" s="363"/>
      <c r="I82" s="349">
        <f t="shared" si="2"/>
        <v>0</v>
      </c>
    </row>
    <row r="83" spans="1:9" s="155" customFormat="1" x14ac:dyDescent="0.2">
      <c r="A83" s="301"/>
      <c r="B83" s="291" t="s">
        <v>310</v>
      </c>
      <c r="C83" s="289"/>
      <c r="D83" s="349"/>
      <c r="E83" s="363"/>
      <c r="F83" s="349">
        <v>0</v>
      </c>
      <c r="G83" s="363"/>
      <c r="H83" s="363"/>
      <c r="I83" s="349">
        <f t="shared" si="2"/>
        <v>0</v>
      </c>
    </row>
    <row r="84" spans="1:9" s="155" customFormat="1" x14ac:dyDescent="0.2">
      <c r="A84" s="301"/>
      <c r="B84" s="294"/>
      <c r="C84" s="295"/>
      <c r="D84" s="364"/>
      <c r="E84" s="365"/>
      <c r="F84" s="365"/>
      <c r="G84" s="365"/>
      <c r="H84" s="365"/>
      <c r="I84" s="365"/>
    </row>
    <row r="85" spans="1:9" s="155" customFormat="1" x14ac:dyDescent="0.2">
      <c r="A85" s="301"/>
      <c r="B85" s="292" t="s">
        <v>311</v>
      </c>
      <c r="C85" s="293"/>
      <c r="D85" s="366">
        <f>+D86</f>
        <v>27041470.440000001</v>
      </c>
      <c r="E85" s="366">
        <v>-3017635.08</v>
      </c>
      <c r="F85" s="366">
        <v>29224138.919999998</v>
      </c>
      <c r="G85" s="366">
        <f>+G86+G94+G104+G114</f>
        <v>19303303.420000002</v>
      </c>
      <c r="H85" s="366">
        <v>19256738.790000003</v>
      </c>
      <c r="I85" s="366">
        <f>+I86+I94+I104+I114</f>
        <v>9920835.4999999963</v>
      </c>
    </row>
    <row r="86" spans="1:9" s="155" customFormat="1" x14ac:dyDescent="0.2">
      <c r="A86" s="301"/>
      <c r="B86" s="282" t="s">
        <v>243</v>
      </c>
      <c r="C86" s="287"/>
      <c r="D86" s="349">
        <v>27041470.440000001</v>
      </c>
      <c r="E86" s="349">
        <v>-4411498.09</v>
      </c>
      <c r="F86" s="349">
        <v>22629972.349999998</v>
      </c>
      <c r="G86" s="349">
        <v>15017787.530000001</v>
      </c>
      <c r="H86" s="349">
        <v>14993582.500000002</v>
      </c>
      <c r="I86" s="363">
        <f>F86-G86</f>
        <v>7612184.8199999966</v>
      </c>
    </row>
    <row r="87" spans="1:9" s="155" customFormat="1" x14ac:dyDescent="0.2">
      <c r="A87" s="301"/>
      <c r="B87" s="291" t="s">
        <v>244</v>
      </c>
      <c r="C87" s="289"/>
      <c r="D87" s="349">
        <v>17215690</v>
      </c>
      <c r="E87" s="363">
        <v>-603857.99</v>
      </c>
      <c r="F87" s="349">
        <v>16611832.01</v>
      </c>
      <c r="G87" s="363">
        <v>12302796</v>
      </c>
      <c r="H87" s="363">
        <v>12305670.060000001</v>
      </c>
      <c r="I87" s="363">
        <f t="shared" ref="I87:I150" si="3">F87-G87</f>
        <v>4309036.01</v>
      </c>
    </row>
    <row r="88" spans="1:9" s="155" customFormat="1" x14ac:dyDescent="0.2">
      <c r="A88" s="301"/>
      <c r="B88" s="291" t="s">
        <v>245</v>
      </c>
      <c r="C88" s="289"/>
      <c r="D88" s="349"/>
      <c r="E88" s="363"/>
      <c r="F88" s="349">
        <v>0</v>
      </c>
      <c r="G88" s="363"/>
      <c r="H88" s="363"/>
      <c r="I88" s="363">
        <f t="shared" si="3"/>
        <v>0</v>
      </c>
    </row>
    <row r="89" spans="1:9" x14ac:dyDescent="0.2">
      <c r="A89" s="301"/>
      <c r="B89" s="291" t="s">
        <v>246</v>
      </c>
      <c r="C89" s="289"/>
      <c r="D89" s="349">
        <v>7186236</v>
      </c>
      <c r="E89" s="363">
        <v>-2726163.33</v>
      </c>
      <c r="F89" s="349">
        <v>4460072.67</v>
      </c>
      <c r="G89" s="363">
        <v>1441391.22</v>
      </c>
      <c r="H89" s="363">
        <v>1441391.22</v>
      </c>
      <c r="I89" s="363">
        <f t="shared" si="3"/>
        <v>3018681.45</v>
      </c>
    </row>
    <row r="90" spans="1:9" x14ac:dyDescent="0.2">
      <c r="A90" s="301"/>
      <c r="B90" s="291" t="s">
        <v>247</v>
      </c>
      <c r="C90" s="289"/>
      <c r="D90" s="349">
        <v>46143</v>
      </c>
      <c r="E90" s="363">
        <v>-9228.6</v>
      </c>
      <c r="F90" s="349">
        <v>36914.400000000001</v>
      </c>
      <c r="G90" s="363">
        <v>0</v>
      </c>
      <c r="H90" s="363">
        <v>0</v>
      </c>
      <c r="I90" s="363">
        <f t="shared" si="3"/>
        <v>36914.400000000001</v>
      </c>
    </row>
    <row r="91" spans="1:9" x14ac:dyDescent="0.2">
      <c r="A91" s="303"/>
      <c r="B91" s="291" t="s">
        <v>248</v>
      </c>
      <c r="C91" s="289"/>
      <c r="D91" s="349">
        <v>2593401.44</v>
      </c>
      <c r="E91" s="363">
        <v>-1072248.17</v>
      </c>
      <c r="F91" s="349">
        <v>1521153.27</v>
      </c>
      <c r="G91" s="363">
        <v>1273600.31</v>
      </c>
      <c r="H91" s="363">
        <v>1246521.22</v>
      </c>
      <c r="I91" s="363">
        <f t="shared" si="3"/>
        <v>247552.95999999996</v>
      </c>
    </row>
    <row r="92" spans="1:9" x14ac:dyDescent="0.2">
      <c r="A92" s="304"/>
      <c r="B92" s="291" t="s">
        <v>249</v>
      </c>
      <c r="C92" s="289"/>
      <c r="D92" s="349"/>
      <c r="E92" s="363"/>
      <c r="F92" s="349">
        <v>0</v>
      </c>
      <c r="G92" s="363"/>
      <c r="H92" s="363"/>
      <c r="I92" s="363">
        <f t="shared" si="3"/>
        <v>0</v>
      </c>
    </row>
    <row r="93" spans="1:9" s="155" customFormat="1" x14ac:dyDescent="0.2">
      <c r="A93" s="302"/>
      <c r="B93" s="291" t="s">
        <v>250</v>
      </c>
      <c r="C93" s="289"/>
      <c r="D93" s="349"/>
      <c r="E93" s="363"/>
      <c r="F93" s="349">
        <v>0</v>
      </c>
      <c r="G93" s="363"/>
      <c r="H93" s="363"/>
      <c r="I93" s="363">
        <f t="shared" si="3"/>
        <v>0</v>
      </c>
    </row>
    <row r="94" spans="1:9" s="155" customFormat="1" x14ac:dyDescent="0.2">
      <c r="A94" s="302"/>
      <c r="B94" s="282" t="s">
        <v>251</v>
      </c>
      <c r="C94" s="287"/>
      <c r="D94" s="349">
        <v>1932444.04</v>
      </c>
      <c r="E94" s="349">
        <v>498914.27999999997</v>
      </c>
      <c r="F94" s="349">
        <v>2431358.3200000003</v>
      </c>
      <c r="G94" s="349">
        <f>+G95+G96+G98+G99+G103+G102+G100</f>
        <v>1455748.12</v>
      </c>
      <c r="H94" s="349">
        <v>1442522.52</v>
      </c>
      <c r="I94" s="363">
        <f>+I95+I96+I98+I99+I100+I102+I103</f>
        <v>975610.20000000019</v>
      </c>
    </row>
    <row r="95" spans="1:9" s="155" customFormat="1" x14ac:dyDescent="0.2">
      <c r="A95" s="302"/>
      <c r="B95" s="291" t="s">
        <v>792</v>
      </c>
      <c r="C95" s="289"/>
      <c r="D95" s="349">
        <v>1153088.04</v>
      </c>
      <c r="E95" s="363">
        <v>64377.56</v>
      </c>
      <c r="F95" s="349">
        <v>1217465.6000000001</v>
      </c>
      <c r="G95" s="363">
        <v>905870.11</v>
      </c>
      <c r="H95" s="363">
        <v>898144.51</v>
      </c>
      <c r="I95" s="363">
        <f t="shared" si="3"/>
        <v>311595.49000000011</v>
      </c>
    </row>
    <row r="96" spans="1:9" s="155" customFormat="1" x14ac:dyDescent="0.2">
      <c r="A96" s="302"/>
      <c r="B96" s="291" t="s">
        <v>252</v>
      </c>
      <c r="C96" s="289"/>
      <c r="D96" s="349">
        <v>16959</v>
      </c>
      <c r="E96" s="363">
        <v>3368.66</v>
      </c>
      <c r="F96" s="349">
        <v>20327.66</v>
      </c>
      <c r="G96" s="363">
        <v>12089.66</v>
      </c>
      <c r="H96" s="363">
        <v>12089.66</v>
      </c>
      <c r="I96" s="363">
        <f t="shared" si="3"/>
        <v>8238</v>
      </c>
    </row>
    <row r="97" spans="1:10" s="155" customFormat="1" x14ac:dyDescent="0.2">
      <c r="A97" s="302"/>
      <c r="B97" s="291" t="s">
        <v>253</v>
      </c>
      <c r="C97" s="289"/>
      <c r="D97" s="349"/>
      <c r="E97" s="363"/>
      <c r="F97" s="349">
        <v>0</v>
      </c>
      <c r="G97" s="363"/>
      <c r="H97" s="363"/>
      <c r="I97" s="363">
        <f t="shared" si="3"/>
        <v>0</v>
      </c>
    </row>
    <row r="98" spans="1:10" s="155" customFormat="1" x14ac:dyDescent="0.2">
      <c r="A98" s="302"/>
      <c r="B98" s="291" t="s">
        <v>254</v>
      </c>
      <c r="C98" s="289"/>
      <c r="D98" s="349">
        <v>101016</v>
      </c>
      <c r="E98" s="363">
        <v>220000</v>
      </c>
      <c r="F98" s="349">
        <v>321016</v>
      </c>
      <c r="G98" s="363">
        <v>33566.400000000001</v>
      </c>
      <c r="H98" s="363">
        <v>33566.400000000001</v>
      </c>
      <c r="I98" s="363">
        <f t="shared" si="3"/>
        <v>287449.59999999998</v>
      </c>
    </row>
    <row r="99" spans="1:10" s="155" customFormat="1" x14ac:dyDescent="0.2">
      <c r="A99" s="302"/>
      <c r="B99" s="291" t="s">
        <v>255</v>
      </c>
      <c r="C99" s="289"/>
      <c r="D99" s="349">
        <v>15054</v>
      </c>
      <c r="E99" s="363">
        <v>4647.33</v>
      </c>
      <c r="F99" s="349">
        <v>19701.330000000002</v>
      </c>
      <c r="G99" s="363">
        <v>12859.02</v>
      </c>
      <c r="H99" s="363">
        <v>12859.02</v>
      </c>
      <c r="I99" s="363">
        <f t="shared" si="3"/>
        <v>6842.3100000000013</v>
      </c>
    </row>
    <row r="100" spans="1:10" s="155" customFormat="1" x14ac:dyDescent="0.2">
      <c r="A100" s="302"/>
      <c r="B100" s="291" t="s">
        <v>256</v>
      </c>
      <c r="C100" s="289"/>
      <c r="D100" s="349">
        <f>574949+5500</f>
        <v>580449</v>
      </c>
      <c r="E100" s="363">
        <v>190991.82</v>
      </c>
      <c r="F100" s="349">
        <f>D100+E100</f>
        <v>771440.82000000007</v>
      </c>
      <c r="G100" s="363">
        <f>486424.71</f>
        <v>486424.71</v>
      </c>
      <c r="H100" s="363">
        <v>480924.71</v>
      </c>
      <c r="I100" s="363">
        <f>F100-G100-2316-3184</f>
        <v>279516.11000000004</v>
      </c>
      <c r="J100" s="376"/>
    </row>
    <row r="101" spans="1:10" s="155" customFormat="1" x14ac:dyDescent="0.2">
      <c r="A101" s="302"/>
      <c r="B101" s="291" t="s">
        <v>257</v>
      </c>
      <c r="C101" s="289"/>
      <c r="D101" s="349">
        <v>627</v>
      </c>
      <c r="E101" s="363">
        <v>-627</v>
      </c>
      <c r="F101" s="349">
        <v>0</v>
      </c>
      <c r="G101" s="363">
        <v>0</v>
      </c>
      <c r="H101" s="363">
        <v>0</v>
      </c>
      <c r="I101" s="363">
        <f t="shared" si="3"/>
        <v>0</v>
      </c>
    </row>
    <row r="102" spans="1:10" s="155" customFormat="1" x14ac:dyDescent="0.2">
      <c r="A102" s="302"/>
      <c r="B102" s="291" t="s">
        <v>258</v>
      </c>
      <c r="C102" s="289"/>
      <c r="D102" s="349">
        <v>18128</v>
      </c>
      <c r="E102" s="363">
        <v>13778.91</v>
      </c>
      <c r="F102" s="349">
        <v>31906.91</v>
      </c>
      <c r="G102" s="363">
        <v>438.22</v>
      </c>
      <c r="H102" s="363">
        <v>438.22</v>
      </c>
      <c r="I102" s="363">
        <f t="shared" si="3"/>
        <v>31468.69</v>
      </c>
    </row>
    <row r="103" spans="1:10" x14ac:dyDescent="0.2">
      <c r="A103" s="302"/>
      <c r="B103" s="291" t="s">
        <v>259</v>
      </c>
      <c r="C103" s="289"/>
      <c r="D103" s="349">
        <v>52623</v>
      </c>
      <c r="E103" s="363">
        <v>2377</v>
      </c>
      <c r="F103" s="349">
        <v>55000</v>
      </c>
      <c r="G103" s="363">
        <v>4500</v>
      </c>
      <c r="H103" s="363">
        <v>4500</v>
      </c>
      <c r="I103" s="363">
        <f t="shared" si="3"/>
        <v>50500</v>
      </c>
    </row>
    <row r="104" spans="1:10" x14ac:dyDescent="0.2">
      <c r="A104" s="302"/>
      <c r="B104" s="282" t="s">
        <v>260</v>
      </c>
      <c r="C104" s="287"/>
      <c r="D104" s="349">
        <v>3267859.52</v>
      </c>
      <c r="E104" s="349">
        <v>894948.7300000001</v>
      </c>
      <c r="F104" s="349">
        <v>4162808.25</v>
      </c>
      <c r="G104" s="349">
        <f>+G105+G107+G108+G109+G110+G111+G112+G113</f>
        <v>2829767.77</v>
      </c>
      <c r="H104" s="349">
        <v>2820633.77</v>
      </c>
      <c r="I104" s="363">
        <f t="shared" si="3"/>
        <v>1333040.48</v>
      </c>
    </row>
    <row r="105" spans="1:10" x14ac:dyDescent="0.2">
      <c r="A105" s="302"/>
      <c r="B105" s="291" t="s">
        <v>261</v>
      </c>
      <c r="C105" s="289"/>
      <c r="D105" s="349">
        <v>9313</v>
      </c>
      <c r="E105" s="363">
        <v>779094.54</v>
      </c>
      <c r="F105" s="363">
        <v>788407.54</v>
      </c>
      <c r="G105" s="363">
        <v>416492.02</v>
      </c>
      <c r="H105" s="363">
        <v>416492.02</v>
      </c>
      <c r="I105" s="363">
        <f t="shared" si="3"/>
        <v>371915.52000000002</v>
      </c>
    </row>
    <row r="106" spans="1:10" x14ac:dyDescent="0.2">
      <c r="A106" s="302"/>
      <c r="B106" s="291" t="s">
        <v>262</v>
      </c>
      <c r="C106" s="289"/>
      <c r="D106" s="349"/>
      <c r="E106" s="363"/>
      <c r="F106" s="363">
        <v>0</v>
      </c>
      <c r="G106" s="363"/>
      <c r="H106" s="363"/>
      <c r="I106" s="363">
        <f t="shared" si="3"/>
        <v>0</v>
      </c>
    </row>
    <row r="107" spans="1:10" x14ac:dyDescent="0.2">
      <c r="A107" s="302"/>
      <c r="B107" s="291" t="s">
        <v>263</v>
      </c>
      <c r="C107" s="289"/>
      <c r="D107" s="349">
        <v>291539</v>
      </c>
      <c r="E107" s="363">
        <v>581625</v>
      </c>
      <c r="F107" s="363">
        <v>873164</v>
      </c>
      <c r="G107" s="363">
        <v>628081.15</v>
      </c>
      <c r="H107" s="363">
        <v>628081.15</v>
      </c>
      <c r="I107" s="363">
        <f t="shared" si="3"/>
        <v>245082.84999999998</v>
      </c>
    </row>
    <row r="108" spans="1:10" x14ac:dyDescent="0.2">
      <c r="A108" s="302"/>
      <c r="B108" s="291" t="s">
        <v>264</v>
      </c>
      <c r="C108" s="289"/>
      <c r="D108" s="349">
        <v>192798</v>
      </c>
      <c r="E108" s="363">
        <v>-185950.66</v>
      </c>
      <c r="F108" s="363">
        <v>6847.3399999999965</v>
      </c>
      <c r="G108" s="363">
        <v>6847.34</v>
      </c>
      <c r="H108" s="363">
        <v>6847.34</v>
      </c>
      <c r="I108" s="363">
        <f t="shared" si="3"/>
        <v>0</v>
      </c>
    </row>
    <row r="109" spans="1:10" x14ac:dyDescent="0.2">
      <c r="A109" s="302"/>
      <c r="B109" s="291" t="s">
        <v>793</v>
      </c>
      <c r="C109" s="289"/>
      <c r="D109" s="349">
        <v>1349863.52</v>
      </c>
      <c r="E109" s="363">
        <v>-813378.01</v>
      </c>
      <c r="F109" s="363">
        <v>536485.51</v>
      </c>
      <c r="G109" s="363">
        <v>527828.11</v>
      </c>
      <c r="H109" s="363">
        <v>527828.11</v>
      </c>
      <c r="I109" s="363">
        <f t="shared" si="3"/>
        <v>8657.4000000000233</v>
      </c>
    </row>
    <row r="110" spans="1:10" x14ac:dyDescent="0.2">
      <c r="A110" s="302"/>
      <c r="B110" s="291" t="s">
        <v>265</v>
      </c>
      <c r="C110" s="289"/>
      <c r="D110" s="349">
        <v>49589</v>
      </c>
      <c r="E110" s="363">
        <v>148411</v>
      </c>
      <c r="F110" s="363">
        <v>198000</v>
      </c>
      <c r="G110" s="363">
        <v>151955.53</v>
      </c>
      <c r="H110" s="363">
        <v>145955.53</v>
      </c>
      <c r="I110" s="363">
        <f t="shared" si="3"/>
        <v>46044.47</v>
      </c>
    </row>
    <row r="111" spans="1:10" x14ac:dyDescent="0.2">
      <c r="A111" s="302"/>
      <c r="B111" s="291" t="s">
        <v>266</v>
      </c>
      <c r="C111" s="289"/>
      <c r="D111" s="349">
        <f>294475+3000</f>
        <v>297475</v>
      </c>
      <c r="E111" s="363">
        <v>222857.9</v>
      </c>
      <c r="F111" s="363">
        <f>D111+E111</f>
        <v>520332.9</v>
      </c>
      <c r="G111" s="363">
        <v>338632.66</v>
      </c>
      <c r="H111" s="363">
        <v>335498.65999999997</v>
      </c>
      <c r="I111" s="363">
        <f>F111-G111</f>
        <v>181700.24000000005</v>
      </c>
    </row>
    <row r="112" spans="1:10" s="155" customFormat="1" x14ac:dyDescent="0.2">
      <c r="A112" s="302"/>
      <c r="B112" s="291" t="s">
        <v>267</v>
      </c>
      <c r="C112" s="289"/>
      <c r="D112" s="349">
        <v>1062477</v>
      </c>
      <c r="E112" s="363">
        <v>-933070.04</v>
      </c>
      <c r="F112" s="363">
        <v>129406.95999999996</v>
      </c>
      <c r="G112" s="363">
        <v>129406.96</v>
      </c>
      <c r="H112" s="363">
        <v>129406.96</v>
      </c>
      <c r="I112" s="363">
        <f t="shared" si="3"/>
        <v>0</v>
      </c>
    </row>
    <row r="113" spans="1:9 16384:16384" x14ac:dyDescent="0.2">
      <c r="A113" s="302"/>
      <c r="B113" s="291" t="s">
        <v>268</v>
      </c>
      <c r="C113" s="289"/>
      <c r="D113" s="349">
        <v>17805</v>
      </c>
      <c r="E113" s="363">
        <v>1095359</v>
      </c>
      <c r="F113" s="363">
        <v>1113164</v>
      </c>
      <c r="G113" s="363">
        <v>630524</v>
      </c>
      <c r="H113" s="363">
        <v>630524</v>
      </c>
      <c r="I113" s="363">
        <f t="shared" si="3"/>
        <v>482640</v>
      </c>
      <c r="XFD113" s="157">
        <v>277794</v>
      </c>
    </row>
    <row r="114" spans="1:9 16384:16384" x14ac:dyDescent="0.2">
      <c r="A114" s="302"/>
      <c r="B114" s="494" t="s">
        <v>794</v>
      </c>
      <c r="C114" s="495"/>
      <c r="D114" s="349">
        <v>0</v>
      </c>
      <c r="E114" s="349">
        <v>0</v>
      </c>
      <c r="F114" s="349">
        <v>0</v>
      </c>
      <c r="G114" s="349">
        <v>0</v>
      </c>
      <c r="H114" s="349">
        <v>0</v>
      </c>
      <c r="I114" s="363">
        <f t="shared" si="3"/>
        <v>0</v>
      </c>
    </row>
    <row r="115" spans="1:9 16384:16384" x14ac:dyDescent="0.2">
      <c r="A115" s="302"/>
      <c r="B115" s="291" t="s">
        <v>269</v>
      </c>
      <c r="C115" s="289"/>
      <c r="D115" s="349"/>
      <c r="E115" s="363"/>
      <c r="F115" s="363">
        <v>0</v>
      </c>
      <c r="G115" s="363"/>
      <c r="H115" s="363"/>
      <c r="I115" s="363">
        <f t="shared" si="3"/>
        <v>0</v>
      </c>
    </row>
    <row r="116" spans="1:9 16384:16384" x14ac:dyDescent="0.2">
      <c r="A116" s="302"/>
      <c r="B116" s="291" t="s">
        <v>270</v>
      </c>
      <c r="C116" s="289"/>
      <c r="D116" s="349"/>
      <c r="E116" s="363"/>
      <c r="F116" s="363">
        <v>0</v>
      </c>
      <c r="G116" s="363"/>
      <c r="H116" s="363"/>
      <c r="I116" s="363">
        <f t="shared" si="3"/>
        <v>0</v>
      </c>
    </row>
    <row r="117" spans="1:9 16384:16384" x14ac:dyDescent="0.2">
      <c r="A117" s="302"/>
      <c r="B117" s="291" t="s">
        <v>271</v>
      </c>
      <c r="C117" s="289"/>
      <c r="D117" s="349"/>
      <c r="E117" s="363"/>
      <c r="F117" s="363">
        <v>0</v>
      </c>
      <c r="G117" s="363"/>
      <c r="H117" s="363"/>
      <c r="I117" s="363">
        <f t="shared" si="3"/>
        <v>0</v>
      </c>
    </row>
    <row r="118" spans="1:9 16384:16384" x14ac:dyDescent="0.2">
      <c r="A118" s="302"/>
      <c r="B118" s="291" t="s">
        <v>272</v>
      </c>
      <c r="C118" s="289"/>
      <c r="D118" s="349"/>
      <c r="E118" s="363"/>
      <c r="F118" s="363">
        <v>0</v>
      </c>
      <c r="G118" s="363"/>
      <c r="H118" s="363"/>
      <c r="I118" s="363">
        <f t="shared" si="3"/>
        <v>0</v>
      </c>
    </row>
    <row r="119" spans="1:9 16384:16384" x14ac:dyDescent="0.2">
      <c r="A119" s="302"/>
      <c r="B119" s="291" t="s">
        <v>273</v>
      </c>
      <c r="C119" s="289"/>
      <c r="D119" s="349"/>
      <c r="E119" s="363"/>
      <c r="F119" s="363">
        <v>0</v>
      </c>
      <c r="G119" s="363"/>
      <c r="H119" s="363"/>
      <c r="I119" s="363">
        <f t="shared" si="3"/>
        <v>0</v>
      </c>
    </row>
    <row r="120" spans="1:9 16384:16384" x14ac:dyDescent="0.2">
      <c r="A120" s="302"/>
      <c r="B120" s="291" t="s">
        <v>274</v>
      </c>
      <c r="C120" s="289"/>
      <c r="D120" s="349"/>
      <c r="E120" s="363"/>
      <c r="F120" s="363">
        <v>0</v>
      </c>
      <c r="G120" s="363"/>
      <c r="H120" s="363"/>
      <c r="I120" s="363">
        <f t="shared" si="3"/>
        <v>0</v>
      </c>
    </row>
    <row r="121" spans="1:9 16384:16384" x14ac:dyDescent="0.2">
      <c r="A121" s="302"/>
      <c r="B121" s="291" t="s">
        <v>275</v>
      </c>
      <c r="C121" s="289"/>
      <c r="D121" s="349"/>
      <c r="E121" s="363"/>
      <c r="F121" s="363">
        <v>0</v>
      </c>
      <c r="G121" s="363"/>
      <c r="H121" s="363"/>
      <c r="I121" s="363">
        <f t="shared" si="3"/>
        <v>0</v>
      </c>
    </row>
    <row r="122" spans="1:9 16384:16384" x14ac:dyDescent="0.2">
      <c r="A122" s="302"/>
      <c r="B122" s="291" t="s">
        <v>276</v>
      </c>
      <c r="C122" s="289"/>
      <c r="D122" s="349"/>
      <c r="E122" s="363"/>
      <c r="F122" s="363">
        <v>0</v>
      </c>
      <c r="G122" s="363"/>
      <c r="H122" s="363"/>
      <c r="I122" s="363">
        <f t="shared" si="3"/>
        <v>0</v>
      </c>
    </row>
    <row r="123" spans="1:9 16384:16384" s="155" customFormat="1" x14ac:dyDescent="0.2">
      <c r="A123" s="302"/>
      <c r="B123" s="291" t="s">
        <v>277</v>
      </c>
      <c r="C123" s="289"/>
      <c r="D123" s="349"/>
      <c r="E123" s="363"/>
      <c r="F123" s="363">
        <v>0</v>
      </c>
      <c r="G123" s="363"/>
      <c r="H123" s="363"/>
      <c r="I123" s="363">
        <f t="shared" si="3"/>
        <v>0</v>
      </c>
    </row>
    <row r="124" spans="1:9 16384:16384" x14ac:dyDescent="0.2">
      <c r="A124" s="302"/>
      <c r="B124" s="282" t="s">
        <v>795</v>
      </c>
      <c r="C124" s="287"/>
      <c r="D124" s="349">
        <v>0</v>
      </c>
      <c r="E124" s="349">
        <v>0</v>
      </c>
      <c r="F124" s="349">
        <v>0</v>
      </c>
      <c r="G124" s="349">
        <v>0</v>
      </c>
      <c r="H124" s="349">
        <v>0</v>
      </c>
      <c r="I124" s="363">
        <f t="shared" si="3"/>
        <v>0</v>
      </c>
    </row>
    <row r="125" spans="1:9 16384:16384" x14ac:dyDescent="0.2">
      <c r="A125" s="302"/>
      <c r="B125" s="291" t="s">
        <v>278</v>
      </c>
      <c r="C125" s="289"/>
      <c r="D125" s="349"/>
      <c r="E125" s="363"/>
      <c r="F125" s="363">
        <v>0</v>
      </c>
      <c r="G125" s="363"/>
      <c r="H125" s="363"/>
      <c r="I125" s="363">
        <f t="shared" si="3"/>
        <v>0</v>
      </c>
    </row>
    <row r="126" spans="1:9 16384:16384" x14ac:dyDescent="0.2">
      <c r="A126" s="302"/>
      <c r="B126" s="291" t="s">
        <v>279</v>
      </c>
      <c r="C126" s="289"/>
      <c r="D126" s="349"/>
      <c r="E126" s="363"/>
      <c r="F126" s="363">
        <v>0</v>
      </c>
      <c r="G126" s="363"/>
      <c r="H126" s="363"/>
      <c r="I126" s="363">
        <f t="shared" si="3"/>
        <v>0</v>
      </c>
    </row>
    <row r="127" spans="1:9 16384:16384" x14ac:dyDescent="0.2">
      <c r="A127" s="302"/>
      <c r="B127" s="291" t="s">
        <v>280</v>
      </c>
      <c r="C127" s="289"/>
      <c r="D127" s="349"/>
      <c r="E127" s="363"/>
      <c r="F127" s="363">
        <v>0</v>
      </c>
      <c r="G127" s="363"/>
      <c r="H127" s="363"/>
      <c r="I127" s="363">
        <f t="shared" si="3"/>
        <v>0</v>
      </c>
    </row>
    <row r="128" spans="1:9 16384:16384" x14ac:dyDescent="0.2">
      <c r="A128" s="302"/>
      <c r="B128" s="291" t="s">
        <v>281</v>
      </c>
      <c r="C128" s="289"/>
      <c r="D128" s="349"/>
      <c r="E128" s="363"/>
      <c r="F128" s="363">
        <v>0</v>
      </c>
      <c r="G128" s="363"/>
      <c r="H128" s="363"/>
      <c r="I128" s="363">
        <f t="shared" si="3"/>
        <v>0</v>
      </c>
    </row>
    <row r="129" spans="1:9" x14ac:dyDescent="0.2">
      <c r="A129" s="302"/>
      <c r="B129" s="291" t="s">
        <v>282</v>
      </c>
      <c r="C129" s="289"/>
      <c r="D129" s="349"/>
      <c r="E129" s="363"/>
      <c r="F129" s="363">
        <v>0</v>
      </c>
      <c r="G129" s="363"/>
      <c r="H129" s="363"/>
      <c r="I129" s="363">
        <f t="shared" si="3"/>
        <v>0</v>
      </c>
    </row>
    <row r="130" spans="1:9" x14ac:dyDescent="0.2">
      <c r="A130" s="302"/>
      <c r="B130" s="291" t="s">
        <v>283</v>
      </c>
      <c r="C130" s="289"/>
      <c r="D130" s="349"/>
      <c r="E130" s="363"/>
      <c r="F130" s="363">
        <v>0</v>
      </c>
      <c r="G130" s="363"/>
      <c r="H130" s="363"/>
      <c r="I130" s="363">
        <f t="shared" si="3"/>
        <v>0</v>
      </c>
    </row>
    <row r="131" spans="1:9" x14ac:dyDescent="0.2">
      <c r="A131" s="302"/>
      <c r="B131" s="291" t="s">
        <v>284</v>
      </c>
      <c r="C131" s="289"/>
      <c r="D131" s="349"/>
      <c r="E131" s="363"/>
      <c r="F131" s="363">
        <v>0</v>
      </c>
      <c r="G131" s="363"/>
      <c r="H131" s="363"/>
      <c r="I131" s="363">
        <f t="shared" si="3"/>
        <v>0</v>
      </c>
    </row>
    <row r="132" spans="1:9" x14ac:dyDescent="0.2">
      <c r="A132" s="302"/>
      <c r="B132" s="291" t="s">
        <v>285</v>
      </c>
      <c r="C132" s="289"/>
      <c r="D132" s="349"/>
      <c r="E132" s="363"/>
      <c r="F132" s="363">
        <v>0</v>
      </c>
      <c r="G132" s="363"/>
      <c r="H132" s="363"/>
      <c r="I132" s="363">
        <f t="shared" si="3"/>
        <v>0</v>
      </c>
    </row>
    <row r="133" spans="1:9" x14ac:dyDescent="0.2">
      <c r="A133" s="302"/>
      <c r="B133" s="291" t="s">
        <v>286</v>
      </c>
      <c r="C133" s="289"/>
      <c r="D133" s="349"/>
      <c r="E133" s="363"/>
      <c r="F133" s="363">
        <v>0</v>
      </c>
      <c r="G133" s="363"/>
      <c r="H133" s="363"/>
      <c r="I133" s="363">
        <f t="shared" si="3"/>
        <v>0</v>
      </c>
    </row>
    <row r="134" spans="1:9" s="155" customFormat="1" x14ac:dyDescent="0.2">
      <c r="A134" s="302"/>
      <c r="B134" s="282" t="s">
        <v>287</v>
      </c>
      <c r="C134" s="287"/>
      <c r="D134" s="349">
        <v>0</v>
      </c>
      <c r="E134" s="349">
        <v>0</v>
      </c>
      <c r="F134" s="349">
        <v>0</v>
      </c>
      <c r="G134" s="349">
        <v>0</v>
      </c>
      <c r="H134" s="349">
        <v>0</v>
      </c>
      <c r="I134" s="363">
        <f t="shared" si="3"/>
        <v>0</v>
      </c>
    </row>
    <row r="135" spans="1:9" x14ac:dyDescent="0.2">
      <c r="A135" s="302"/>
      <c r="B135" s="291" t="s">
        <v>288</v>
      </c>
      <c r="C135" s="289"/>
      <c r="D135" s="349"/>
      <c r="E135" s="363"/>
      <c r="F135" s="363">
        <v>0</v>
      </c>
      <c r="G135" s="363"/>
      <c r="H135" s="363"/>
      <c r="I135" s="363">
        <f t="shared" si="3"/>
        <v>0</v>
      </c>
    </row>
    <row r="136" spans="1:9" x14ac:dyDescent="0.2">
      <c r="A136" s="302"/>
      <c r="B136" s="291" t="s">
        <v>289</v>
      </c>
      <c r="C136" s="289"/>
      <c r="D136" s="349"/>
      <c r="E136" s="363"/>
      <c r="F136" s="363">
        <v>0</v>
      </c>
      <c r="G136" s="363"/>
      <c r="H136" s="363"/>
      <c r="I136" s="363">
        <f t="shared" si="3"/>
        <v>0</v>
      </c>
    </row>
    <row r="137" spans="1:9" x14ac:dyDescent="0.2">
      <c r="A137" s="302"/>
      <c r="B137" s="291" t="s">
        <v>290</v>
      </c>
      <c r="C137" s="289"/>
      <c r="D137" s="349"/>
      <c r="E137" s="363"/>
      <c r="F137" s="363">
        <v>0</v>
      </c>
      <c r="G137" s="363"/>
      <c r="H137" s="363"/>
      <c r="I137" s="363">
        <f t="shared" si="3"/>
        <v>0</v>
      </c>
    </row>
    <row r="138" spans="1:9" x14ac:dyDescent="0.2">
      <c r="A138" s="302"/>
      <c r="B138" s="282" t="s">
        <v>796</v>
      </c>
      <c r="C138" s="287"/>
      <c r="D138" s="349">
        <v>0</v>
      </c>
      <c r="E138" s="349">
        <v>0</v>
      </c>
      <c r="F138" s="349">
        <v>0</v>
      </c>
      <c r="G138" s="349">
        <v>0</v>
      </c>
      <c r="H138" s="349">
        <v>0</v>
      </c>
      <c r="I138" s="363">
        <f t="shared" si="3"/>
        <v>0</v>
      </c>
    </row>
    <row r="139" spans="1:9" x14ac:dyDescent="0.2">
      <c r="A139" s="302"/>
      <c r="B139" s="291" t="s">
        <v>291</v>
      </c>
      <c r="C139" s="289"/>
      <c r="D139" s="349"/>
      <c r="E139" s="363"/>
      <c r="F139" s="363">
        <v>0</v>
      </c>
      <c r="G139" s="363"/>
      <c r="H139" s="363"/>
      <c r="I139" s="363">
        <f t="shared" si="3"/>
        <v>0</v>
      </c>
    </row>
    <row r="140" spans="1:9" x14ac:dyDescent="0.2">
      <c r="A140" s="302"/>
      <c r="B140" s="291" t="s">
        <v>292</v>
      </c>
      <c r="C140" s="289"/>
      <c r="D140" s="349"/>
      <c r="E140" s="363"/>
      <c r="F140" s="363">
        <v>0</v>
      </c>
      <c r="G140" s="363"/>
      <c r="H140" s="363"/>
      <c r="I140" s="363">
        <f t="shared" si="3"/>
        <v>0</v>
      </c>
    </row>
    <row r="141" spans="1:9" x14ac:dyDescent="0.2">
      <c r="A141" s="302"/>
      <c r="B141" s="291" t="s">
        <v>293</v>
      </c>
      <c r="C141" s="289"/>
      <c r="D141" s="349"/>
      <c r="E141" s="363"/>
      <c r="F141" s="363">
        <v>0</v>
      </c>
      <c r="G141" s="363"/>
      <c r="H141" s="363"/>
      <c r="I141" s="363">
        <f t="shared" si="3"/>
        <v>0</v>
      </c>
    </row>
    <row r="142" spans="1:9" x14ac:dyDescent="0.2">
      <c r="A142" s="302"/>
      <c r="B142" s="291" t="s">
        <v>294</v>
      </c>
      <c r="C142" s="289"/>
      <c r="D142" s="349"/>
      <c r="E142" s="363"/>
      <c r="F142" s="363">
        <v>0</v>
      </c>
      <c r="G142" s="363"/>
      <c r="H142" s="363"/>
      <c r="I142" s="363">
        <f t="shared" si="3"/>
        <v>0</v>
      </c>
    </row>
    <row r="143" spans="1:9" x14ac:dyDescent="0.2">
      <c r="A143" s="302"/>
      <c r="B143" s="291" t="s">
        <v>295</v>
      </c>
      <c r="C143" s="289"/>
      <c r="D143" s="349"/>
      <c r="E143" s="363"/>
      <c r="F143" s="363">
        <v>0</v>
      </c>
      <c r="G143" s="363"/>
      <c r="H143" s="363"/>
      <c r="I143" s="363">
        <f t="shared" si="3"/>
        <v>0</v>
      </c>
    </row>
    <row r="144" spans="1:9" x14ac:dyDescent="0.2">
      <c r="A144" s="302"/>
      <c r="B144" s="291" t="s">
        <v>296</v>
      </c>
      <c r="C144" s="289"/>
      <c r="D144" s="349"/>
      <c r="E144" s="363"/>
      <c r="F144" s="363">
        <v>0</v>
      </c>
      <c r="G144" s="363"/>
      <c r="H144" s="363"/>
      <c r="I144" s="363">
        <f t="shared" si="3"/>
        <v>0</v>
      </c>
    </row>
    <row r="145" spans="1:9" x14ac:dyDescent="0.2">
      <c r="A145" s="302"/>
      <c r="B145" s="291" t="s">
        <v>297</v>
      </c>
      <c r="C145" s="289"/>
      <c r="D145" s="349"/>
      <c r="E145" s="363"/>
      <c r="F145" s="363">
        <v>0</v>
      </c>
      <c r="G145" s="363"/>
      <c r="H145" s="363"/>
      <c r="I145" s="363">
        <f t="shared" si="3"/>
        <v>0</v>
      </c>
    </row>
    <row r="146" spans="1:9" x14ac:dyDescent="0.2">
      <c r="A146" s="302"/>
      <c r="B146" s="291" t="s">
        <v>298</v>
      </c>
      <c r="C146" s="289"/>
      <c r="D146" s="349"/>
      <c r="E146" s="363"/>
      <c r="F146" s="363">
        <v>0</v>
      </c>
      <c r="G146" s="363"/>
      <c r="H146" s="363"/>
      <c r="I146" s="363">
        <f t="shared" si="3"/>
        <v>0</v>
      </c>
    </row>
    <row r="147" spans="1:9" x14ac:dyDescent="0.2">
      <c r="A147" s="302"/>
      <c r="B147" s="282" t="s">
        <v>299</v>
      </c>
      <c r="C147" s="287"/>
      <c r="D147" s="349">
        <v>0</v>
      </c>
      <c r="E147" s="349">
        <v>0</v>
      </c>
      <c r="F147" s="349">
        <v>0</v>
      </c>
      <c r="G147" s="349">
        <v>0</v>
      </c>
      <c r="H147" s="349">
        <v>0</v>
      </c>
      <c r="I147" s="363">
        <f t="shared" si="3"/>
        <v>0</v>
      </c>
    </row>
    <row r="148" spans="1:9" x14ac:dyDescent="0.2">
      <c r="A148" s="302"/>
      <c r="B148" s="291" t="s">
        <v>300</v>
      </c>
      <c r="C148" s="289"/>
      <c r="D148" s="349"/>
      <c r="E148" s="363"/>
      <c r="F148" s="363">
        <v>0</v>
      </c>
      <c r="G148" s="363"/>
      <c r="H148" s="363"/>
      <c r="I148" s="363">
        <f t="shared" si="3"/>
        <v>0</v>
      </c>
    </row>
    <row r="149" spans="1:9" x14ac:dyDescent="0.2">
      <c r="A149" s="302"/>
      <c r="B149" s="291" t="s">
        <v>301</v>
      </c>
      <c r="C149" s="289"/>
      <c r="D149" s="349"/>
      <c r="E149" s="363"/>
      <c r="F149" s="363">
        <v>0</v>
      </c>
      <c r="G149" s="363"/>
      <c r="H149" s="363"/>
      <c r="I149" s="363">
        <f t="shared" si="3"/>
        <v>0</v>
      </c>
    </row>
    <row r="150" spans="1:9" x14ac:dyDescent="0.2">
      <c r="A150" s="302"/>
      <c r="B150" s="291" t="s">
        <v>302</v>
      </c>
      <c r="C150" s="289"/>
      <c r="D150" s="349"/>
      <c r="E150" s="363"/>
      <c r="F150" s="363">
        <v>0</v>
      </c>
      <c r="G150" s="363"/>
      <c r="H150" s="363"/>
      <c r="I150" s="363">
        <f t="shared" si="3"/>
        <v>0</v>
      </c>
    </row>
    <row r="151" spans="1:9" x14ac:dyDescent="0.2">
      <c r="A151" s="302"/>
      <c r="B151" s="282" t="s">
        <v>303</v>
      </c>
      <c r="C151" s="287"/>
      <c r="D151" s="349">
        <v>0</v>
      </c>
      <c r="E151" s="349">
        <v>0</v>
      </c>
      <c r="F151" s="349">
        <v>0</v>
      </c>
      <c r="G151" s="349">
        <v>0</v>
      </c>
      <c r="H151" s="349">
        <v>0</v>
      </c>
      <c r="I151" s="363">
        <f t="shared" ref="I151:I158" si="4">F151-G151</f>
        <v>0</v>
      </c>
    </row>
    <row r="152" spans="1:9" x14ac:dyDescent="0.2">
      <c r="A152" s="302"/>
      <c r="B152" s="291" t="s">
        <v>304</v>
      </c>
      <c r="C152" s="289"/>
      <c r="D152" s="349"/>
      <c r="E152" s="363"/>
      <c r="F152" s="363">
        <v>0</v>
      </c>
      <c r="G152" s="363"/>
      <c r="H152" s="363"/>
      <c r="I152" s="363">
        <f t="shared" si="4"/>
        <v>0</v>
      </c>
    </row>
    <row r="153" spans="1:9" x14ac:dyDescent="0.2">
      <c r="A153" s="302"/>
      <c r="B153" s="291" t="s">
        <v>305</v>
      </c>
      <c r="C153" s="289"/>
      <c r="D153" s="349"/>
      <c r="E153" s="363"/>
      <c r="F153" s="363">
        <v>0</v>
      </c>
      <c r="G153" s="363"/>
      <c r="H153" s="363"/>
      <c r="I153" s="363">
        <f t="shared" si="4"/>
        <v>0</v>
      </c>
    </row>
    <row r="154" spans="1:9" x14ac:dyDescent="0.2">
      <c r="A154" s="302"/>
      <c r="B154" s="291" t="s">
        <v>306</v>
      </c>
      <c r="C154" s="289"/>
      <c r="D154" s="349"/>
      <c r="E154" s="363"/>
      <c r="F154" s="363">
        <v>0</v>
      </c>
      <c r="G154" s="363"/>
      <c r="H154" s="363"/>
      <c r="I154" s="363">
        <f t="shared" si="4"/>
        <v>0</v>
      </c>
    </row>
    <row r="155" spans="1:9" x14ac:dyDescent="0.2">
      <c r="A155" s="302"/>
      <c r="B155" s="291" t="s">
        <v>307</v>
      </c>
      <c r="C155" s="289"/>
      <c r="D155" s="349"/>
      <c r="E155" s="363"/>
      <c r="F155" s="363">
        <v>0</v>
      </c>
      <c r="G155" s="363"/>
      <c r="H155" s="363"/>
      <c r="I155" s="363">
        <f t="shared" si="4"/>
        <v>0</v>
      </c>
    </row>
    <row r="156" spans="1:9" x14ac:dyDescent="0.2">
      <c r="A156" s="302"/>
      <c r="B156" s="291" t="s">
        <v>308</v>
      </c>
      <c r="C156" s="289"/>
      <c r="D156" s="349"/>
      <c r="E156" s="363"/>
      <c r="F156" s="363">
        <v>0</v>
      </c>
      <c r="G156" s="363"/>
      <c r="H156" s="363"/>
      <c r="I156" s="363">
        <f t="shared" si="4"/>
        <v>0</v>
      </c>
    </row>
    <row r="157" spans="1:9" x14ac:dyDescent="0.2">
      <c r="A157" s="302"/>
      <c r="B157" s="291" t="s">
        <v>309</v>
      </c>
      <c r="C157" s="289"/>
      <c r="D157" s="349"/>
      <c r="E157" s="363"/>
      <c r="F157" s="363">
        <v>0</v>
      </c>
      <c r="G157" s="363"/>
      <c r="H157" s="363"/>
      <c r="I157" s="363">
        <f t="shared" si="4"/>
        <v>0</v>
      </c>
    </row>
    <row r="158" spans="1:9" x14ac:dyDescent="0.2">
      <c r="A158" s="302"/>
      <c r="B158" s="291" t="s">
        <v>310</v>
      </c>
      <c r="C158" s="289"/>
      <c r="D158" s="349"/>
      <c r="E158" s="363"/>
      <c r="F158" s="363">
        <v>0</v>
      </c>
      <c r="G158" s="363"/>
      <c r="H158" s="363"/>
      <c r="I158" s="363">
        <f t="shared" si="4"/>
        <v>0</v>
      </c>
    </row>
    <row r="159" spans="1:9" x14ac:dyDescent="0.2">
      <c r="A159" s="302"/>
      <c r="B159" s="282"/>
      <c r="C159" s="287"/>
      <c r="D159" s="349"/>
      <c r="E159" s="363"/>
      <c r="F159" s="363"/>
      <c r="G159" s="363"/>
      <c r="H159" s="363"/>
      <c r="I159" s="363"/>
    </row>
    <row r="160" spans="1:9" x14ac:dyDescent="0.2">
      <c r="A160" s="302"/>
      <c r="B160" s="283" t="s">
        <v>312</v>
      </c>
      <c r="C160" s="288"/>
      <c r="D160" s="362">
        <v>56250274</v>
      </c>
      <c r="E160" s="362">
        <f>3331503.84+1</f>
        <v>3331504.84</v>
      </c>
      <c r="F160" s="362">
        <f>59573278</f>
        <v>59573278</v>
      </c>
      <c r="G160" s="362">
        <f>+G85+G10</f>
        <v>38477601.32</v>
      </c>
      <c r="H160" s="362">
        <v>38136701.460000001</v>
      </c>
      <c r="I160" s="362">
        <f>+I85+I10</f>
        <v>21095676.519999996</v>
      </c>
    </row>
    <row r="161" spans="1:9" ht="15" thickBot="1" x14ac:dyDescent="0.25">
      <c r="A161" s="302"/>
      <c r="B161" s="284"/>
      <c r="C161" s="290"/>
      <c r="D161" s="310"/>
      <c r="E161" s="311"/>
      <c r="F161" s="311"/>
      <c r="G161" s="311"/>
      <c r="H161" s="311"/>
      <c r="I161" s="311"/>
    </row>
    <row r="162" spans="1:9" s="306" customFormat="1" x14ac:dyDescent="0.2">
      <c r="A162" s="302"/>
      <c r="B162" s="256"/>
      <c r="C162" s="305"/>
      <c r="D162" s="305"/>
      <c r="E162" s="307"/>
      <c r="F162" s="305"/>
      <c r="G162" s="305" t="s">
        <v>685</v>
      </c>
      <c r="H162" s="305"/>
      <c r="I162" s="312"/>
    </row>
    <row r="163" spans="1:9" s="306" customFormat="1" x14ac:dyDescent="0.2">
      <c r="A163" s="480"/>
      <c r="B163" s="480"/>
      <c r="C163" s="305"/>
      <c r="D163" s="305"/>
      <c r="E163" s="307"/>
      <c r="F163" s="305"/>
      <c r="G163" s="305"/>
      <c r="H163" s="305"/>
      <c r="I163" s="312"/>
    </row>
    <row r="164" spans="1:9" ht="15" x14ac:dyDescent="0.25">
      <c r="B164" s="158" t="s">
        <v>599</v>
      </c>
      <c r="C164" s="159"/>
      <c r="D164" s="159"/>
      <c r="E164" s="496" t="s">
        <v>633</v>
      </c>
      <c r="F164" s="496"/>
      <c r="G164" s="496"/>
    </row>
    <row r="165" spans="1:9" ht="15" x14ac:dyDescent="0.25">
      <c r="B165" s="158" t="s">
        <v>597</v>
      </c>
      <c r="C165" s="159"/>
      <c r="D165" s="161"/>
      <c r="E165" s="496" t="s">
        <v>598</v>
      </c>
      <c r="F165" s="496"/>
      <c r="G165" s="496"/>
    </row>
    <row r="168" spans="1:9" x14ac:dyDescent="0.2">
      <c r="C168" s="243"/>
      <c r="D168" s="243">
        <v>56250274</v>
      </c>
      <c r="E168" s="243">
        <v>3331505</v>
      </c>
      <c r="F168" s="243">
        <v>59573278</v>
      </c>
      <c r="G168" s="243">
        <v>38477601</v>
      </c>
      <c r="H168" s="243">
        <v>38136701</v>
      </c>
      <c r="I168" s="243">
        <v>21095677</v>
      </c>
    </row>
    <row r="169" spans="1:9" x14ac:dyDescent="0.2">
      <c r="C169" s="243"/>
      <c r="D169" s="243">
        <f>D168-D160</f>
        <v>0</v>
      </c>
      <c r="E169" s="243">
        <f t="shared" ref="E169:I169" si="5">E168-E160</f>
        <v>0.16000000014901161</v>
      </c>
      <c r="F169" s="243">
        <f t="shared" si="5"/>
        <v>0</v>
      </c>
      <c r="G169" s="243">
        <f t="shared" si="5"/>
        <v>-0.32000000029802322</v>
      </c>
      <c r="H169" s="243">
        <f t="shared" si="5"/>
        <v>-0.46000000089406967</v>
      </c>
      <c r="I169" s="243">
        <f t="shared" si="5"/>
        <v>0.48000000417232513</v>
      </c>
    </row>
    <row r="170" spans="1:9" x14ac:dyDescent="0.2">
      <c r="C170" s="243"/>
      <c r="D170" s="243"/>
      <c r="E170" s="243"/>
      <c r="F170" s="243"/>
      <c r="G170" s="243"/>
      <c r="H170" s="243"/>
      <c r="I170" s="153"/>
    </row>
    <row r="172" spans="1:9" x14ac:dyDescent="0.2">
      <c r="D172" s="349"/>
      <c r="E172" s="349"/>
      <c r="F172" s="349"/>
      <c r="G172" s="349"/>
      <c r="H172" s="349"/>
      <c r="I172" s="349"/>
    </row>
    <row r="173" spans="1:9" x14ac:dyDescent="0.2">
      <c r="D173" s="349"/>
      <c r="E173" s="349"/>
      <c r="F173" s="349"/>
      <c r="G173" s="349"/>
      <c r="H173" s="349"/>
      <c r="I173" s="349"/>
    </row>
    <row r="174" spans="1:9" x14ac:dyDescent="0.2">
      <c r="I174" s="160"/>
    </row>
    <row r="176" spans="1:9" ht="15" x14ac:dyDescent="0.25">
      <c r="C176" s="159"/>
      <c r="D176" s="159"/>
      <c r="E176" s="159"/>
      <c r="F176" s="159"/>
      <c r="G176" s="159"/>
      <c r="H176" s="159"/>
    </row>
    <row r="177" spans="3:8" ht="15" x14ac:dyDescent="0.25">
      <c r="C177" s="159"/>
      <c r="D177" s="159"/>
      <c r="E177" s="159"/>
      <c r="F177" s="159"/>
      <c r="G177" s="159"/>
      <c r="H177" s="159"/>
    </row>
  </sheetData>
  <mergeCells count="15">
    <mergeCell ref="I7:I9"/>
    <mergeCell ref="B2:I2"/>
    <mergeCell ref="B3:I3"/>
    <mergeCell ref="B4:I4"/>
    <mergeCell ref="B5:I5"/>
    <mergeCell ref="B6:I6"/>
    <mergeCell ref="D7:H8"/>
    <mergeCell ref="B7:C9"/>
    <mergeCell ref="B39:C39"/>
    <mergeCell ref="B49:C49"/>
    <mergeCell ref="B63:C63"/>
    <mergeCell ref="E165:G165"/>
    <mergeCell ref="E164:G164"/>
    <mergeCell ref="B114:C114"/>
    <mergeCell ref="A163:B163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rowBreaks count="1" manualBreakCount="1">
    <brk id="84" max="8" man="1"/>
  </rowBreaks>
  <colBreaks count="11" manualBreakCount="11">
    <brk id="9" max="1048575" man="1"/>
    <brk id="11" max="1048575" man="1"/>
    <brk id="2252" max="98" man="1"/>
    <brk id="2258" max="98" man="1"/>
    <brk id="2261" max="98" man="1"/>
    <brk id="2275" max="98" man="1"/>
    <brk id="3305" max="93" man="1"/>
    <brk id="3334" max="93" man="1"/>
    <brk id="3367" max="93" man="1"/>
    <brk id="3372" max="93" man="1"/>
    <brk id="3394" max="9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1"/>
  <sheetViews>
    <sheetView topLeftCell="A7" zoomScaleNormal="100" workbookViewId="0">
      <selection activeCell="G26" sqref="G26"/>
    </sheetView>
  </sheetViews>
  <sheetFormatPr baseColWidth="10" defaultRowHeight="12" x14ac:dyDescent="0.2"/>
  <cols>
    <col min="1" max="1" width="41.42578125" style="20" bestFit="1" customWidth="1"/>
    <col min="2" max="2" width="14.140625" style="121" bestFit="1" customWidth="1"/>
    <col min="3" max="3" width="15.85546875" style="324" bestFit="1" customWidth="1"/>
    <col min="4" max="4" width="12.28515625" style="121" bestFit="1" customWidth="1"/>
    <col min="5" max="5" width="12.85546875" style="121" bestFit="1" customWidth="1"/>
    <col min="6" max="6" width="10.140625" style="121" bestFit="1" customWidth="1"/>
    <col min="7" max="7" width="17.28515625" style="121" bestFit="1" customWidth="1"/>
    <col min="8" max="16384" width="11.42578125" style="20"/>
  </cols>
  <sheetData>
    <row r="1" spans="1:7" x14ac:dyDescent="0.2">
      <c r="A1" s="517" t="s">
        <v>710</v>
      </c>
      <c r="B1" s="517"/>
      <c r="C1" s="517"/>
      <c r="D1" s="517"/>
      <c r="E1" s="517"/>
      <c r="F1" s="517"/>
      <c r="G1" s="517"/>
    </row>
    <row r="2" spans="1:7" x14ac:dyDescent="0.2">
      <c r="A2" s="518" t="s">
        <v>711</v>
      </c>
      <c r="B2" s="518"/>
      <c r="C2" s="518"/>
      <c r="D2" s="518"/>
      <c r="E2" s="518"/>
      <c r="F2" s="518"/>
      <c r="G2" s="518"/>
    </row>
    <row r="3" spans="1:7" x14ac:dyDescent="0.2">
      <c r="A3" s="455" t="str">
        <f>'FORMATO 5 EAID'!A2:I2</f>
        <v>UNIVERSIDAD TECNOLOGICA DE TLAXCALA</v>
      </c>
      <c r="B3" s="456"/>
      <c r="C3" s="456"/>
      <c r="D3" s="456"/>
      <c r="E3" s="456"/>
      <c r="F3" s="456"/>
      <c r="G3" s="402"/>
    </row>
    <row r="4" spans="1:7" x14ac:dyDescent="0.2">
      <c r="A4" s="457" t="s">
        <v>240</v>
      </c>
      <c r="B4" s="458"/>
      <c r="C4" s="458"/>
      <c r="D4" s="458"/>
      <c r="E4" s="458"/>
      <c r="F4" s="458"/>
      <c r="G4" s="404"/>
    </row>
    <row r="5" spans="1:7" x14ac:dyDescent="0.2">
      <c r="A5" s="457" t="s">
        <v>313</v>
      </c>
      <c r="B5" s="458"/>
      <c r="C5" s="458"/>
      <c r="D5" s="458"/>
      <c r="E5" s="458"/>
      <c r="F5" s="458"/>
      <c r="G5" s="404"/>
    </row>
    <row r="6" spans="1:7" x14ac:dyDescent="0.2">
      <c r="A6" s="457" t="s">
        <v>808</v>
      </c>
      <c r="B6" s="458"/>
      <c r="C6" s="458"/>
      <c r="D6" s="458"/>
      <c r="E6" s="458"/>
      <c r="F6" s="458"/>
      <c r="G6" s="404"/>
    </row>
    <row r="7" spans="1:7" x14ac:dyDescent="0.2">
      <c r="A7" s="459" t="s">
        <v>0</v>
      </c>
      <c r="B7" s="460"/>
      <c r="C7" s="460"/>
      <c r="D7" s="460"/>
      <c r="E7" s="460"/>
      <c r="F7" s="460"/>
      <c r="G7" s="461"/>
    </row>
    <row r="8" spans="1:7" x14ac:dyDescent="0.2">
      <c r="A8" s="407" t="s">
        <v>1</v>
      </c>
      <c r="B8" s="523" t="s">
        <v>241</v>
      </c>
      <c r="C8" s="524"/>
      <c r="D8" s="524"/>
      <c r="E8" s="524"/>
      <c r="F8" s="525"/>
      <c r="G8" s="521" t="s">
        <v>314</v>
      </c>
    </row>
    <row r="9" spans="1:7" x14ac:dyDescent="0.2">
      <c r="A9" s="408"/>
      <c r="B9" s="521" t="s">
        <v>106</v>
      </c>
      <c r="C9" s="318" t="s">
        <v>154</v>
      </c>
      <c r="D9" s="521" t="s">
        <v>156</v>
      </c>
      <c r="E9" s="521" t="s">
        <v>107</v>
      </c>
      <c r="F9" s="521" t="s">
        <v>109</v>
      </c>
      <c r="G9" s="526"/>
    </row>
    <row r="10" spans="1:7" x14ac:dyDescent="0.2">
      <c r="A10" s="409"/>
      <c r="B10" s="522"/>
      <c r="C10" s="319" t="s">
        <v>155</v>
      </c>
      <c r="D10" s="522"/>
      <c r="E10" s="522"/>
      <c r="F10" s="522"/>
      <c r="G10" s="522"/>
    </row>
    <row r="11" spans="1:7" x14ac:dyDescent="0.2">
      <c r="A11" s="131" t="s">
        <v>315</v>
      </c>
      <c r="B11" s="519">
        <f>B13+B14+B15+B16+B17+B18+B19+B20</f>
        <v>24000000</v>
      </c>
      <c r="C11" s="519">
        <f t="shared" ref="C11:G11" si="0">C13+C14+C15+C16+C17+C18+C19+C20</f>
        <v>6349138.9199999999</v>
      </c>
      <c r="D11" s="519">
        <f t="shared" si="0"/>
        <v>30349138.920000002</v>
      </c>
      <c r="E11" s="519">
        <f t="shared" si="0"/>
        <v>19171113.899999999</v>
      </c>
      <c r="F11" s="519">
        <f t="shared" si="0"/>
        <v>18879962.669999998</v>
      </c>
      <c r="G11" s="519">
        <f t="shared" si="0"/>
        <v>11178025.020000001</v>
      </c>
    </row>
    <row r="12" spans="1:7" x14ac:dyDescent="0.2">
      <c r="A12" s="132" t="s">
        <v>316</v>
      </c>
      <c r="B12" s="465"/>
      <c r="C12" s="465"/>
      <c r="D12" s="465"/>
      <c r="E12" s="465"/>
      <c r="F12" s="465"/>
      <c r="G12" s="465"/>
    </row>
    <row r="13" spans="1:7" ht="12.75" x14ac:dyDescent="0.2">
      <c r="A13" s="33" t="s">
        <v>704</v>
      </c>
      <c r="B13" s="353">
        <v>1383436.58</v>
      </c>
      <c r="C13" s="353">
        <v>2156122.63</v>
      </c>
      <c r="D13" s="353">
        <v>3539559.21</v>
      </c>
      <c r="E13" s="353">
        <v>3028819.47</v>
      </c>
      <c r="F13" s="353">
        <v>2958126.41</v>
      </c>
      <c r="G13" s="355">
        <v>510739.73999999976</v>
      </c>
    </row>
    <row r="14" spans="1:7" ht="12.75" x14ac:dyDescent="0.2">
      <c r="A14" s="33" t="s">
        <v>706</v>
      </c>
      <c r="B14" s="354">
        <v>21656397.32</v>
      </c>
      <c r="C14" s="354">
        <v>3687990.66</v>
      </c>
      <c r="D14" s="354">
        <f>25344387.98</f>
        <v>25344387.98</v>
      </c>
      <c r="E14" s="354">
        <v>15763963.939999999</v>
      </c>
      <c r="F14" s="354">
        <v>15552946.77</v>
      </c>
      <c r="G14" s="355">
        <v>9580424.040000001</v>
      </c>
    </row>
    <row r="15" spans="1:7" ht="12.75" x14ac:dyDescent="0.2">
      <c r="A15" s="33" t="s">
        <v>705</v>
      </c>
      <c r="B15" s="354">
        <v>960166.1</v>
      </c>
      <c r="C15" s="354">
        <v>505025.63</v>
      </c>
      <c r="D15" s="354">
        <v>1465191.73</v>
      </c>
      <c r="E15" s="354">
        <v>378330.49</v>
      </c>
      <c r="F15" s="354">
        <v>368889.49</v>
      </c>
      <c r="G15" s="355">
        <v>1086861.24</v>
      </c>
    </row>
    <row r="16" spans="1:7" x14ac:dyDescent="0.2">
      <c r="A16" s="33" t="s">
        <v>317</v>
      </c>
      <c r="B16" s="129">
        <v>0</v>
      </c>
      <c r="C16" s="320">
        <v>0</v>
      </c>
      <c r="D16" s="129">
        <v>0</v>
      </c>
      <c r="E16" s="129">
        <v>0</v>
      </c>
      <c r="F16" s="129">
        <v>0</v>
      </c>
      <c r="G16" s="129">
        <v>0</v>
      </c>
    </row>
    <row r="17" spans="1:7" x14ac:dyDescent="0.2">
      <c r="A17" s="33" t="s">
        <v>318</v>
      </c>
      <c r="B17" s="129">
        <v>0</v>
      </c>
      <c r="C17" s="320">
        <v>0</v>
      </c>
      <c r="D17" s="129">
        <v>0</v>
      </c>
      <c r="E17" s="129">
        <v>0</v>
      </c>
      <c r="F17" s="129">
        <v>0</v>
      </c>
      <c r="G17" s="129">
        <v>0</v>
      </c>
    </row>
    <row r="18" spans="1:7" x14ac:dyDescent="0.2">
      <c r="A18" s="33" t="s">
        <v>319</v>
      </c>
      <c r="B18" s="129">
        <v>0</v>
      </c>
      <c r="C18" s="320"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 x14ac:dyDescent="0.2">
      <c r="A19" s="33" t="s">
        <v>320</v>
      </c>
      <c r="B19" s="129">
        <v>0</v>
      </c>
      <c r="C19" s="320">
        <v>0</v>
      </c>
      <c r="D19" s="129">
        <v>0</v>
      </c>
      <c r="E19" s="129">
        <v>0</v>
      </c>
      <c r="F19" s="129">
        <v>0</v>
      </c>
      <c r="G19" s="129">
        <v>0</v>
      </c>
    </row>
    <row r="20" spans="1:7" x14ac:dyDescent="0.2">
      <c r="A20" s="33" t="s">
        <v>321</v>
      </c>
      <c r="B20" s="129">
        <v>0</v>
      </c>
      <c r="C20" s="320">
        <v>0</v>
      </c>
      <c r="D20" s="129">
        <v>0</v>
      </c>
      <c r="E20" s="129">
        <v>0</v>
      </c>
      <c r="F20" s="129">
        <v>0</v>
      </c>
      <c r="G20" s="129">
        <v>0</v>
      </c>
    </row>
    <row r="21" spans="1:7" x14ac:dyDescent="0.2">
      <c r="A21" s="14"/>
      <c r="B21" s="129"/>
      <c r="C21" s="320"/>
      <c r="D21" s="129"/>
      <c r="E21" s="129"/>
      <c r="F21" s="129"/>
      <c r="G21" s="129"/>
    </row>
    <row r="22" spans="1:7" x14ac:dyDescent="0.2">
      <c r="A22" s="32" t="s">
        <v>322</v>
      </c>
      <c r="B22" s="465">
        <f>B24+B25+B26+B27+B28+B29+B30+B31</f>
        <v>32250274</v>
      </c>
      <c r="C22" s="520">
        <f t="shared" ref="C22:G22" si="1">C24+C25+C26+C27+C28+C29+C30+C31</f>
        <v>-3017635.08</v>
      </c>
      <c r="D22" s="465">
        <f t="shared" si="1"/>
        <v>29224138.920000002</v>
      </c>
      <c r="E22" s="465">
        <f t="shared" si="1"/>
        <v>19306487.419999998</v>
      </c>
      <c r="F22" s="465">
        <f t="shared" si="1"/>
        <v>19256738.789999999</v>
      </c>
      <c r="G22" s="465">
        <f t="shared" si="1"/>
        <v>9917651.5</v>
      </c>
    </row>
    <row r="23" spans="1:7" x14ac:dyDescent="0.2">
      <c r="A23" s="32" t="s">
        <v>323</v>
      </c>
      <c r="B23" s="465"/>
      <c r="C23" s="520"/>
      <c r="D23" s="465"/>
      <c r="E23" s="465"/>
      <c r="F23" s="465"/>
      <c r="G23" s="465"/>
    </row>
    <row r="24" spans="1:7" ht="12.75" x14ac:dyDescent="0.2">
      <c r="A24" s="33" t="s">
        <v>704</v>
      </c>
      <c r="B24" s="356">
        <v>9566156.1999999993</v>
      </c>
      <c r="C24" s="356">
        <v>347058.09</v>
      </c>
      <c r="D24" s="356">
        <f>B24+C24</f>
        <v>9913214.2899999991</v>
      </c>
      <c r="E24" s="356">
        <v>7485455.5099999998</v>
      </c>
      <c r="F24" s="356">
        <v>7471808.9000000004</v>
      </c>
      <c r="G24" s="357">
        <v>2427758.7799999993</v>
      </c>
    </row>
    <row r="25" spans="1:7" ht="12.75" x14ac:dyDescent="0.2">
      <c r="A25" s="33" t="s">
        <v>706</v>
      </c>
      <c r="B25" s="356">
        <f>16612416.31+8500</f>
        <v>16620916.310000001</v>
      </c>
      <c r="C25" s="352">
        <v>-3209688.9</v>
      </c>
      <c r="D25" s="356">
        <f>B25+C25-8500</f>
        <v>13402727.41</v>
      </c>
      <c r="E25" s="356">
        <f>8907936.76+3184</f>
        <v>8911120.7599999998</v>
      </c>
      <c r="F25" s="356">
        <v>8889850.1099999994</v>
      </c>
      <c r="G25" s="357">
        <f>4494790.65-3184</f>
        <v>4491606.6500000004</v>
      </c>
    </row>
    <row r="26" spans="1:7" ht="12.75" x14ac:dyDescent="0.2">
      <c r="A26" s="33" t="s">
        <v>705</v>
      </c>
      <c r="B26" s="356">
        <v>6063201.4900000002</v>
      </c>
      <c r="C26" s="352">
        <v>-155004.26999999999</v>
      </c>
      <c r="D26" s="356">
        <f t="shared" ref="D26" si="2">B26+C26</f>
        <v>5908197.2200000007</v>
      </c>
      <c r="E26" s="356">
        <v>2909911.15</v>
      </c>
      <c r="F26" s="356">
        <v>2895079.78</v>
      </c>
      <c r="G26" s="357">
        <v>2998286.0700000008</v>
      </c>
    </row>
    <row r="27" spans="1:7" x14ac:dyDescent="0.2">
      <c r="A27" s="33" t="s">
        <v>317</v>
      </c>
      <c r="B27" s="129">
        <v>0</v>
      </c>
      <c r="C27" s="320">
        <v>0</v>
      </c>
      <c r="D27" s="129">
        <v>0</v>
      </c>
      <c r="E27" s="129">
        <v>0</v>
      </c>
      <c r="F27" s="129">
        <v>0</v>
      </c>
      <c r="G27" s="129">
        <v>0</v>
      </c>
    </row>
    <row r="28" spans="1:7" x14ac:dyDescent="0.2">
      <c r="A28" s="33" t="s">
        <v>318</v>
      </c>
      <c r="B28" s="129">
        <v>0</v>
      </c>
      <c r="C28" s="320">
        <v>0</v>
      </c>
      <c r="D28" s="129">
        <v>0</v>
      </c>
      <c r="E28" s="129">
        <v>0</v>
      </c>
      <c r="F28" s="129">
        <v>0</v>
      </c>
      <c r="G28" s="129">
        <v>0</v>
      </c>
    </row>
    <row r="29" spans="1:7" x14ac:dyDescent="0.2">
      <c r="A29" s="33" t="s">
        <v>319</v>
      </c>
      <c r="B29" s="129">
        <v>0</v>
      </c>
      <c r="C29" s="320">
        <v>0</v>
      </c>
      <c r="D29" s="129">
        <v>0</v>
      </c>
      <c r="E29" s="129">
        <v>0</v>
      </c>
      <c r="F29" s="129">
        <v>0</v>
      </c>
      <c r="G29" s="129">
        <v>0</v>
      </c>
    </row>
    <row r="30" spans="1:7" x14ac:dyDescent="0.2">
      <c r="A30" s="33" t="s">
        <v>320</v>
      </c>
      <c r="B30" s="129">
        <v>0</v>
      </c>
      <c r="C30" s="320">
        <v>0</v>
      </c>
      <c r="D30" s="129">
        <v>0</v>
      </c>
      <c r="E30" s="129">
        <v>0</v>
      </c>
      <c r="F30" s="129">
        <v>0</v>
      </c>
      <c r="G30" s="129">
        <v>0</v>
      </c>
    </row>
    <row r="31" spans="1:7" x14ac:dyDescent="0.2">
      <c r="A31" s="33" t="s">
        <v>321</v>
      </c>
      <c r="B31" s="129">
        <v>0</v>
      </c>
      <c r="C31" s="320">
        <v>0</v>
      </c>
      <c r="D31" s="129">
        <v>0</v>
      </c>
      <c r="E31" s="129">
        <v>0</v>
      </c>
      <c r="F31" s="129">
        <v>0</v>
      </c>
      <c r="G31" s="129">
        <v>0</v>
      </c>
    </row>
    <row r="32" spans="1:7" x14ac:dyDescent="0.2">
      <c r="A32" s="88"/>
      <c r="B32" s="129"/>
      <c r="C32" s="320"/>
      <c r="D32" s="129"/>
      <c r="E32" s="129"/>
      <c r="F32" s="129"/>
      <c r="G32" s="129"/>
    </row>
    <row r="33" spans="1:10" x14ac:dyDescent="0.2">
      <c r="A33" s="132" t="s">
        <v>312</v>
      </c>
      <c r="B33" s="128">
        <f>B11+B22</f>
        <v>56250274</v>
      </c>
      <c r="C33" s="317">
        <f t="shared" ref="C33:D33" si="3">C11+C22</f>
        <v>3331503.84</v>
      </c>
      <c r="D33" s="128">
        <f t="shared" si="3"/>
        <v>59573277.840000004</v>
      </c>
      <c r="E33" s="128">
        <f>E11+E22</f>
        <v>38477601.319999993</v>
      </c>
      <c r="F33" s="128">
        <f>F11+F22</f>
        <v>38136701.459999993</v>
      </c>
      <c r="G33" s="128">
        <f>G11+G22</f>
        <v>21095676.520000003</v>
      </c>
    </row>
    <row r="34" spans="1:10" x14ac:dyDescent="0.2">
      <c r="A34" s="6"/>
      <c r="B34" s="133"/>
      <c r="C34" s="321"/>
      <c r="D34" s="133"/>
      <c r="E34" s="133"/>
      <c r="F34" s="133"/>
      <c r="G34" s="133"/>
      <c r="J34" s="337"/>
    </row>
    <row r="35" spans="1:10" x14ac:dyDescent="0.2">
      <c r="A35" s="435"/>
      <c r="B35" s="435"/>
      <c r="C35" s="435"/>
      <c r="D35" s="435"/>
      <c r="E35" s="435"/>
      <c r="F35" s="435"/>
      <c r="G35" s="435"/>
    </row>
    <row r="36" spans="1:10" ht="12.75" x14ac:dyDescent="0.2">
      <c r="A36" s="227"/>
      <c r="B36" s="369"/>
      <c r="C36" s="369"/>
      <c r="D36" s="369"/>
      <c r="E36" s="369"/>
      <c r="F36" s="369"/>
      <c r="G36" s="369"/>
      <c r="H36" s="370"/>
    </row>
    <row r="37" spans="1:10" x14ac:dyDescent="0.2">
      <c r="A37" s="227"/>
      <c r="B37" s="371"/>
      <c r="C37" s="372"/>
      <c r="D37" s="371"/>
      <c r="E37" s="371"/>
      <c r="F37" s="373"/>
      <c r="G37" s="371"/>
      <c r="H37" s="370"/>
    </row>
    <row r="38" spans="1:10" x14ac:dyDescent="0.2">
      <c r="A38" s="227"/>
      <c r="B38" s="373"/>
      <c r="C38" s="373"/>
      <c r="D38" s="373"/>
      <c r="E38" s="373"/>
      <c r="F38" s="373"/>
      <c r="G38" s="373"/>
      <c r="H38" s="373"/>
    </row>
    <row r="39" spans="1:10" x14ac:dyDescent="0.2">
      <c r="B39" s="374"/>
      <c r="C39" s="375"/>
      <c r="D39" s="374"/>
      <c r="E39" s="374"/>
      <c r="F39" s="374"/>
      <c r="G39" s="374"/>
      <c r="H39" s="370"/>
    </row>
    <row r="40" spans="1:10" x14ac:dyDescent="0.2">
      <c r="C40" s="121"/>
    </row>
    <row r="42" spans="1:10" x14ac:dyDescent="0.2">
      <c r="A42" s="22" t="s">
        <v>599</v>
      </c>
      <c r="B42" s="134"/>
      <c r="C42" s="322"/>
      <c r="D42" s="481" t="s">
        <v>633</v>
      </c>
      <c r="E42" s="481"/>
      <c r="F42" s="481"/>
    </row>
    <row r="43" spans="1:10" x14ac:dyDescent="0.2">
      <c r="A43" s="22" t="s">
        <v>597</v>
      </c>
      <c r="B43" s="134"/>
      <c r="C43" s="323"/>
      <c r="D43" s="481" t="s">
        <v>598</v>
      </c>
      <c r="E43" s="481"/>
      <c r="F43" s="481"/>
    </row>
    <row r="44" spans="1:10" x14ac:dyDescent="0.2">
      <c r="A44" s="26"/>
      <c r="B44" s="134"/>
      <c r="C44" s="322"/>
      <c r="D44" s="134"/>
      <c r="E44" s="134"/>
      <c r="F44" s="134"/>
    </row>
    <row r="70" spans="2:2" x14ac:dyDescent="0.2">
      <c r="B70" s="153"/>
    </row>
    <row r="71" spans="2:2" x14ac:dyDescent="0.2">
      <c r="B71" s="153"/>
    </row>
  </sheetData>
  <mergeCells count="29">
    <mergeCell ref="D42:F42"/>
    <mergeCell ref="D43:F43"/>
    <mergeCell ref="F11:F1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  <mergeCell ref="A1:G1"/>
    <mergeCell ref="A2:G2"/>
    <mergeCell ref="A35:G35"/>
    <mergeCell ref="G11:G12"/>
    <mergeCell ref="B22:B23"/>
    <mergeCell ref="C22:C23"/>
    <mergeCell ref="D22:D23"/>
    <mergeCell ref="E22:E23"/>
    <mergeCell ref="F22:F23"/>
    <mergeCell ref="G22:G23"/>
    <mergeCell ref="E9:E10"/>
    <mergeCell ref="F9:F10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7"/>
  <sheetViews>
    <sheetView view="pageLayout" topLeftCell="A79" zoomScale="80" zoomScaleNormal="100" zoomScalePageLayoutView="80" workbookViewId="0">
      <selection activeCell="H73" sqref="H73"/>
    </sheetView>
  </sheetViews>
  <sheetFormatPr baseColWidth="10" defaultRowHeight="12" x14ac:dyDescent="0.2"/>
  <cols>
    <col min="1" max="1" width="11.42578125" style="136"/>
    <col min="2" max="2" width="54.140625" style="136" customWidth="1"/>
    <col min="3" max="3" width="15.85546875" style="136" customWidth="1"/>
    <col min="4" max="4" width="16.140625" style="136" bestFit="1" customWidth="1"/>
    <col min="5" max="6" width="15.85546875" style="136" customWidth="1"/>
    <col min="7" max="7" width="16.140625" style="136" customWidth="1"/>
    <col min="8" max="8" width="17.5703125" style="136" bestFit="1" customWidth="1"/>
    <col min="9" max="16384" width="11.42578125" style="136"/>
  </cols>
  <sheetData>
    <row r="1" spans="1:8" x14ac:dyDescent="0.2">
      <c r="A1" s="517" t="s">
        <v>802</v>
      </c>
      <c r="B1" s="517"/>
      <c r="C1" s="517"/>
      <c r="D1" s="517"/>
      <c r="E1" s="517"/>
      <c r="F1" s="517"/>
      <c r="G1" s="517"/>
      <c r="H1" s="517"/>
    </row>
    <row r="2" spans="1:8" x14ac:dyDescent="0.2">
      <c r="A2" s="518" t="s">
        <v>712</v>
      </c>
      <c r="B2" s="518"/>
      <c r="C2" s="518"/>
      <c r="D2" s="518"/>
      <c r="E2" s="518"/>
      <c r="F2" s="518"/>
      <c r="G2" s="518"/>
      <c r="H2" s="518"/>
    </row>
    <row r="3" spans="1:8" x14ac:dyDescent="0.2">
      <c r="A3" s="455" t="str">
        <f>'FORMATO 6b) EAEPED'!A3:G3</f>
        <v>UNIVERSIDAD TECNOLOGICA DE TLAXCALA</v>
      </c>
      <c r="B3" s="456"/>
      <c r="C3" s="456"/>
      <c r="D3" s="456"/>
      <c r="E3" s="456"/>
      <c r="F3" s="456"/>
      <c r="G3" s="456"/>
      <c r="H3" s="402"/>
    </row>
    <row r="4" spans="1:8" x14ac:dyDescent="0.2">
      <c r="A4" s="457" t="s">
        <v>240</v>
      </c>
      <c r="B4" s="458"/>
      <c r="C4" s="458"/>
      <c r="D4" s="458"/>
      <c r="E4" s="458"/>
      <c r="F4" s="458"/>
      <c r="G4" s="458"/>
      <c r="H4" s="404"/>
    </row>
    <row r="5" spans="1:8" x14ac:dyDescent="0.2">
      <c r="A5" s="457" t="s">
        <v>324</v>
      </c>
      <c r="B5" s="458"/>
      <c r="C5" s="458"/>
      <c r="D5" s="458"/>
      <c r="E5" s="458"/>
      <c r="F5" s="458"/>
      <c r="G5" s="458"/>
      <c r="H5" s="404"/>
    </row>
    <row r="6" spans="1:8" x14ac:dyDescent="0.2">
      <c r="A6" s="457" t="str">
        <f>'FORMATO 6b) EAEPED'!A6:G6</f>
        <v>Del 01 de Enero al 30 de Septiembre de 2017</v>
      </c>
      <c r="B6" s="458"/>
      <c r="C6" s="458"/>
      <c r="D6" s="458"/>
      <c r="E6" s="458"/>
      <c r="F6" s="458"/>
      <c r="G6" s="458"/>
      <c r="H6" s="404"/>
    </row>
    <row r="7" spans="1:8" x14ac:dyDescent="0.2">
      <c r="A7" s="459" t="s">
        <v>0</v>
      </c>
      <c r="B7" s="460"/>
      <c r="C7" s="460"/>
      <c r="D7" s="460"/>
      <c r="E7" s="460"/>
      <c r="F7" s="460"/>
      <c r="G7" s="460"/>
      <c r="H7" s="461"/>
    </row>
    <row r="8" spans="1:8" x14ac:dyDescent="0.2">
      <c r="A8" s="455" t="s">
        <v>1</v>
      </c>
      <c r="B8" s="402"/>
      <c r="C8" s="530" t="s">
        <v>241</v>
      </c>
      <c r="D8" s="417"/>
      <c r="E8" s="417"/>
      <c r="F8" s="417"/>
      <c r="G8" s="531"/>
      <c r="H8" s="407" t="s">
        <v>314</v>
      </c>
    </row>
    <row r="9" spans="1:8" x14ac:dyDescent="0.2">
      <c r="A9" s="457"/>
      <c r="B9" s="404"/>
      <c r="C9" s="407" t="s">
        <v>106</v>
      </c>
      <c r="D9" s="84" t="s">
        <v>154</v>
      </c>
      <c r="E9" s="407" t="s">
        <v>156</v>
      </c>
      <c r="F9" s="407" t="s">
        <v>107</v>
      </c>
      <c r="G9" s="407" t="s">
        <v>109</v>
      </c>
      <c r="H9" s="408"/>
    </row>
    <row r="10" spans="1:8" x14ac:dyDescent="0.2">
      <c r="A10" s="457"/>
      <c r="B10" s="404"/>
      <c r="C10" s="409"/>
      <c r="D10" s="85" t="s">
        <v>155</v>
      </c>
      <c r="E10" s="409"/>
      <c r="F10" s="409"/>
      <c r="G10" s="409"/>
      <c r="H10" s="409"/>
    </row>
    <row r="11" spans="1:8" x14ac:dyDescent="0.2">
      <c r="A11" s="532"/>
      <c r="B11" s="412"/>
      <c r="C11" s="162"/>
      <c r="D11" s="164"/>
      <c r="E11" s="162"/>
      <c r="F11" s="162"/>
      <c r="G11" s="162"/>
      <c r="H11" s="162"/>
    </row>
    <row r="12" spans="1:8" x14ac:dyDescent="0.2">
      <c r="A12" s="476" t="s">
        <v>325</v>
      </c>
      <c r="B12" s="471"/>
      <c r="C12" s="163">
        <f t="shared" ref="C12:H12" si="0">C13+C23+C33+C46</f>
        <v>24000000</v>
      </c>
      <c r="D12" s="163">
        <f t="shared" si="0"/>
        <v>6349138.9199999999</v>
      </c>
      <c r="E12" s="163">
        <f t="shared" si="0"/>
        <v>30349138.920000002</v>
      </c>
      <c r="F12" s="163">
        <f t="shared" si="0"/>
        <v>19171113.899999999</v>
      </c>
      <c r="G12" s="163">
        <f t="shared" si="0"/>
        <v>18879962.670000002</v>
      </c>
      <c r="H12" s="163">
        <f t="shared" si="0"/>
        <v>11178025.020000003</v>
      </c>
    </row>
    <row r="13" spans="1:8" x14ac:dyDescent="0.2">
      <c r="A13" s="476" t="s">
        <v>326</v>
      </c>
      <c r="B13" s="471"/>
      <c r="C13" s="164">
        <f>C14+C15+C16+C17+C18+C19+C20+C21</f>
        <v>0</v>
      </c>
      <c r="D13" s="164">
        <f t="shared" ref="D13:H13" si="1">D14+D15+D16+D17+D18+D19+D20+D21</f>
        <v>0</v>
      </c>
      <c r="E13" s="164">
        <f t="shared" si="1"/>
        <v>0</v>
      </c>
      <c r="F13" s="164">
        <f t="shared" si="1"/>
        <v>0</v>
      </c>
      <c r="G13" s="164">
        <f t="shared" si="1"/>
        <v>0</v>
      </c>
      <c r="H13" s="164">
        <f t="shared" si="1"/>
        <v>0</v>
      </c>
    </row>
    <row r="14" spans="1:8" x14ac:dyDescent="0.2">
      <c r="A14" s="24"/>
      <c r="B14" s="118" t="s">
        <v>327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</row>
    <row r="15" spans="1:8" x14ac:dyDescent="0.2">
      <c r="A15" s="24"/>
      <c r="B15" s="118" t="s">
        <v>328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</row>
    <row r="16" spans="1:8" x14ac:dyDescent="0.2">
      <c r="A16" s="24"/>
      <c r="B16" s="118" t="s">
        <v>329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</row>
    <row r="17" spans="1:8" x14ac:dyDescent="0.2">
      <c r="A17" s="24"/>
      <c r="B17" s="118" t="s">
        <v>330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</row>
    <row r="18" spans="1:8" x14ac:dyDescent="0.2">
      <c r="A18" s="24"/>
      <c r="B18" s="118" t="s">
        <v>331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</row>
    <row r="19" spans="1:8" x14ac:dyDescent="0.2">
      <c r="A19" s="24"/>
      <c r="B19" s="118" t="s">
        <v>332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</row>
    <row r="20" spans="1:8" x14ac:dyDescent="0.2">
      <c r="A20" s="24"/>
      <c r="B20" s="118" t="s">
        <v>333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</row>
    <row r="21" spans="1:8" x14ac:dyDescent="0.2">
      <c r="A21" s="24"/>
      <c r="B21" s="118" t="s">
        <v>334</v>
      </c>
      <c r="C21" s="241"/>
      <c r="D21" s="165"/>
      <c r="E21" s="165"/>
      <c r="F21" s="165"/>
      <c r="G21" s="165"/>
      <c r="H21" s="165"/>
    </row>
    <row r="22" spans="1:8" x14ac:dyDescent="0.2">
      <c r="A22" s="24"/>
      <c r="B22" s="118"/>
      <c r="C22" s="241"/>
      <c r="D22" s="165"/>
      <c r="E22" s="165"/>
      <c r="F22" s="165"/>
      <c r="G22" s="165"/>
      <c r="H22" s="165"/>
    </row>
    <row r="23" spans="1:8" x14ac:dyDescent="0.2">
      <c r="A23" s="476" t="s">
        <v>335</v>
      </c>
      <c r="B23" s="471"/>
      <c r="C23" s="247">
        <f>C24+C25+C26+C27+C29+C30+C31</f>
        <v>24000000</v>
      </c>
      <c r="D23" s="247">
        <f>D24+D25+D26+D27+D29+D30+D31</f>
        <v>6349138.9199999999</v>
      </c>
      <c r="E23" s="163">
        <f t="shared" ref="E23:H23" si="2">E24+E25+E26+E27+E29+E30+E31</f>
        <v>30349138.920000002</v>
      </c>
      <c r="F23" s="163">
        <f t="shared" si="2"/>
        <v>19171113.899999999</v>
      </c>
      <c r="G23" s="163">
        <f t="shared" si="2"/>
        <v>18879962.670000002</v>
      </c>
      <c r="H23" s="163">
        <f t="shared" si="2"/>
        <v>11178025.020000003</v>
      </c>
    </row>
    <row r="24" spans="1:8" x14ac:dyDescent="0.2">
      <c r="A24" s="24"/>
      <c r="B24" s="118" t="s">
        <v>336</v>
      </c>
      <c r="C24" s="241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</row>
    <row r="25" spans="1:8" x14ac:dyDescent="0.2">
      <c r="A25" s="24"/>
      <c r="B25" s="118" t="s">
        <v>337</v>
      </c>
      <c r="C25" s="241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</row>
    <row r="26" spans="1:8" x14ac:dyDescent="0.2">
      <c r="A26" s="24"/>
      <c r="B26" s="118" t="s">
        <v>338</v>
      </c>
      <c r="C26" s="241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</row>
    <row r="27" spans="1:8" x14ac:dyDescent="0.2">
      <c r="A27" s="527"/>
      <c r="B27" s="118" t="s">
        <v>339</v>
      </c>
      <c r="C27" s="528">
        <v>0</v>
      </c>
      <c r="D27" s="528">
        <v>0</v>
      </c>
      <c r="E27" s="528">
        <v>0</v>
      </c>
      <c r="F27" s="528">
        <v>0</v>
      </c>
      <c r="G27" s="528">
        <v>0</v>
      </c>
      <c r="H27" s="528">
        <v>0</v>
      </c>
    </row>
    <row r="28" spans="1:8" x14ac:dyDescent="0.2">
      <c r="A28" s="527"/>
      <c r="B28" s="118" t="s">
        <v>340</v>
      </c>
      <c r="C28" s="528"/>
      <c r="D28" s="528"/>
      <c r="E28" s="528"/>
      <c r="F28" s="528"/>
      <c r="G28" s="528"/>
      <c r="H28" s="528"/>
    </row>
    <row r="29" spans="1:8" ht="12.75" x14ac:dyDescent="0.2">
      <c r="A29" s="24"/>
      <c r="B29" s="118" t="s">
        <v>341</v>
      </c>
      <c r="C29" s="359">
        <v>24000000</v>
      </c>
      <c r="D29" s="359">
        <v>6349138.9199999999</v>
      </c>
      <c r="E29" s="359">
        <v>30349138.920000002</v>
      </c>
      <c r="F29" s="359">
        <v>19171113.899999999</v>
      </c>
      <c r="G29" s="359">
        <v>18879962.670000002</v>
      </c>
      <c r="H29" s="359">
        <v>11178025.020000003</v>
      </c>
    </row>
    <row r="30" spans="1:8" x14ac:dyDescent="0.2">
      <c r="A30" s="24"/>
      <c r="B30" s="118" t="s">
        <v>342</v>
      </c>
      <c r="C30" s="240"/>
      <c r="D30" s="156"/>
      <c r="E30" s="156"/>
      <c r="F30" s="156"/>
      <c r="G30" s="156"/>
      <c r="H30" s="156"/>
    </row>
    <row r="31" spans="1:8" x14ac:dyDescent="0.2">
      <c r="A31" s="238"/>
      <c r="B31" s="237" t="s">
        <v>343</v>
      </c>
      <c r="C31" s="241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</row>
    <row r="32" spans="1:8" x14ac:dyDescent="0.2">
      <c r="A32" s="238"/>
      <c r="B32" s="237"/>
      <c r="C32" s="241"/>
      <c r="D32" s="165"/>
      <c r="E32" s="165"/>
      <c r="F32" s="165"/>
      <c r="G32" s="165"/>
      <c r="H32" s="165"/>
    </row>
    <row r="33" spans="1:8" x14ac:dyDescent="0.2">
      <c r="A33" s="476" t="s">
        <v>344</v>
      </c>
      <c r="B33" s="471"/>
      <c r="C33" s="529">
        <v>0</v>
      </c>
      <c r="D33" s="529">
        <v>0</v>
      </c>
      <c r="E33" s="529">
        <v>0</v>
      </c>
      <c r="F33" s="529">
        <v>0</v>
      </c>
      <c r="G33" s="529">
        <v>0</v>
      </c>
      <c r="H33" s="529">
        <v>0</v>
      </c>
    </row>
    <row r="34" spans="1:8" x14ac:dyDescent="0.2">
      <c r="A34" s="476" t="s">
        <v>345</v>
      </c>
      <c r="B34" s="471"/>
      <c r="C34" s="529"/>
      <c r="D34" s="529"/>
      <c r="E34" s="529"/>
      <c r="F34" s="529"/>
      <c r="G34" s="529"/>
      <c r="H34" s="529"/>
    </row>
    <row r="35" spans="1:8" x14ac:dyDescent="0.2">
      <c r="A35" s="527"/>
      <c r="B35" s="118" t="s">
        <v>346</v>
      </c>
      <c r="C35" s="528">
        <v>0</v>
      </c>
      <c r="D35" s="528">
        <v>0</v>
      </c>
      <c r="E35" s="528">
        <v>0</v>
      </c>
      <c r="F35" s="528">
        <v>0</v>
      </c>
      <c r="G35" s="528">
        <v>0</v>
      </c>
      <c r="H35" s="528">
        <v>0</v>
      </c>
    </row>
    <row r="36" spans="1:8" x14ac:dyDescent="0.2">
      <c r="A36" s="527"/>
      <c r="B36" s="118" t="s">
        <v>347</v>
      </c>
      <c r="C36" s="528"/>
      <c r="D36" s="528"/>
      <c r="E36" s="528"/>
      <c r="F36" s="528"/>
      <c r="G36" s="528"/>
      <c r="H36" s="528"/>
    </row>
    <row r="37" spans="1:8" x14ac:dyDescent="0.2">
      <c r="A37" s="24"/>
      <c r="B37" s="118" t="s">
        <v>348</v>
      </c>
      <c r="C37" s="241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</row>
    <row r="38" spans="1:8" x14ac:dyDescent="0.2">
      <c r="A38" s="24"/>
      <c r="B38" s="118" t="s">
        <v>349</v>
      </c>
      <c r="C38" s="241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</row>
    <row r="39" spans="1:8" x14ac:dyDescent="0.2">
      <c r="A39" s="24"/>
      <c r="B39" s="118" t="s">
        <v>350</v>
      </c>
      <c r="C39" s="165">
        <v>0</v>
      </c>
      <c r="D39" s="165">
        <v>0</v>
      </c>
      <c r="E39" s="165">
        <v>0</v>
      </c>
      <c r="F39" s="165">
        <v>0</v>
      </c>
      <c r="G39" s="165">
        <v>0</v>
      </c>
      <c r="H39" s="165">
        <v>0</v>
      </c>
    </row>
    <row r="40" spans="1:8" x14ac:dyDescent="0.2">
      <c r="A40" s="24"/>
      <c r="B40" s="118" t="s">
        <v>351</v>
      </c>
      <c r="C40" s="165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</row>
    <row r="41" spans="1:8" x14ac:dyDescent="0.2">
      <c r="A41" s="24"/>
      <c r="B41" s="118" t="s">
        <v>352</v>
      </c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</row>
    <row r="42" spans="1:8" x14ac:dyDescent="0.2">
      <c r="A42" s="24"/>
      <c r="B42" s="118" t="s">
        <v>353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</row>
    <row r="43" spans="1:8" x14ac:dyDescent="0.2">
      <c r="A43" s="24"/>
      <c r="B43" s="118" t="s">
        <v>354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</row>
    <row r="44" spans="1:8" x14ac:dyDescent="0.2">
      <c r="A44" s="24"/>
      <c r="B44" s="118" t="s">
        <v>355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</row>
    <row r="45" spans="1:8" x14ac:dyDescent="0.2">
      <c r="A45" s="24"/>
      <c r="B45" s="118"/>
      <c r="C45" s="165"/>
      <c r="D45" s="165"/>
      <c r="E45" s="165"/>
      <c r="F45" s="165"/>
      <c r="G45" s="165"/>
      <c r="H45" s="165"/>
    </row>
    <row r="46" spans="1:8" x14ac:dyDescent="0.2">
      <c r="A46" s="476" t="s">
        <v>356</v>
      </c>
      <c r="B46" s="471"/>
      <c r="C46" s="529">
        <v>0</v>
      </c>
      <c r="D46" s="529">
        <v>0</v>
      </c>
      <c r="E46" s="529">
        <v>0</v>
      </c>
      <c r="F46" s="529">
        <v>0</v>
      </c>
      <c r="G46" s="529">
        <v>0</v>
      </c>
      <c r="H46" s="529">
        <v>0</v>
      </c>
    </row>
    <row r="47" spans="1:8" x14ac:dyDescent="0.2">
      <c r="A47" s="476" t="s">
        <v>357</v>
      </c>
      <c r="B47" s="471"/>
      <c r="C47" s="529"/>
      <c r="D47" s="529"/>
      <c r="E47" s="529"/>
      <c r="F47" s="529"/>
      <c r="G47" s="529"/>
      <c r="H47" s="529"/>
    </row>
    <row r="48" spans="1:8" x14ac:dyDescent="0.2">
      <c r="A48" s="527"/>
      <c r="B48" s="118" t="s">
        <v>358</v>
      </c>
      <c r="C48" s="528">
        <v>0</v>
      </c>
      <c r="D48" s="528">
        <v>0</v>
      </c>
      <c r="E48" s="528">
        <v>0</v>
      </c>
      <c r="F48" s="528">
        <v>0</v>
      </c>
      <c r="G48" s="528">
        <v>0</v>
      </c>
      <c r="H48" s="528">
        <v>0</v>
      </c>
    </row>
    <row r="49" spans="1:8" x14ac:dyDescent="0.2">
      <c r="A49" s="527"/>
      <c r="B49" s="118" t="s">
        <v>359</v>
      </c>
      <c r="C49" s="528"/>
      <c r="D49" s="528"/>
      <c r="E49" s="528"/>
      <c r="F49" s="528"/>
      <c r="G49" s="528"/>
      <c r="H49" s="528"/>
    </row>
    <row r="50" spans="1:8" x14ac:dyDescent="0.2">
      <c r="A50" s="527"/>
      <c r="B50" s="118" t="s">
        <v>360</v>
      </c>
      <c r="C50" s="528">
        <v>0</v>
      </c>
      <c r="D50" s="528">
        <v>0</v>
      </c>
      <c r="E50" s="528">
        <v>0</v>
      </c>
      <c r="F50" s="528">
        <v>0</v>
      </c>
      <c r="G50" s="528">
        <v>0</v>
      </c>
      <c r="H50" s="528">
        <v>0</v>
      </c>
    </row>
    <row r="51" spans="1:8" x14ac:dyDescent="0.2">
      <c r="A51" s="527"/>
      <c r="B51" s="118" t="s">
        <v>361</v>
      </c>
      <c r="C51" s="528"/>
      <c r="D51" s="528"/>
      <c r="E51" s="528"/>
      <c r="F51" s="528"/>
      <c r="G51" s="528"/>
      <c r="H51" s="528"/>
    </row>
    <row r="52" spans="1:8" x14ac:dyDescent="0.2">
      <c r="A52" s="24"/>
      <c r="B52" s="118" t="s">
        <v>362</v>
      </c>
      <c r="C52" s="165">
        <v>0</v>
      </c>
      <c r="D52" s="165">
        <v>0</v>
      </c>
      <c r="E52" s="165">
        <v>0</v>
      </c>
      <c r="F52" s="165">
        <v>0</v>
      </c>
      <c r="G52" s="165">
        <v>0</v>
      </c>
      <c r="H52" s="165">
        <v>0</v>
      </c>
    </row>
    <row r="53" spans="1:8" x14ac:dyDescent="0.2">
      <c r="A53" s="24"/>
      <c r="B53" s="118" t="s">
        <v>363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</row>
    <row r="54" spans="1:8" x14ac:dyDescent="0.2">
      <c r="A54" s="24"/>
      <c r="B54" s="118"/>
      <c r="C54" s="165"/>
      <c r="D54" s="165"/>
      <c r="E54" s="165"/>
      <c r="F54" s="165"/>
      <c r="G54" s="165"/>
      <c r="H54" s="165"/>
    </row>
    <row r="55" spans="1:8" x14ac:dyDescent="0.2">
      <c r="A55" s="476" t="s">
        <v>364</v>
      </c>
      <c r="B55" s="471"/>
      <c r="C55" s="168">
        <f>C56+C66+C76+C89</f>
        <v>32250274</v>
      </c>
      <c r="D55" s="168">
        <f>D56+D66+D76+D89</f>
        <v>-3017635.08</v>
      </c>
      <c r="E55" s="168">
        <f t="shared" ref="E55:H55" si="3">E56+E66+E76+E89</f>
        <v>29224138.920000002</v>
      </c>
      <c r="F55" s="168">
        <f t="shared" si="3"/>
        <v>19306486.420000002</v>
      </c>
      <c r="G55" s="168">
        <f t="shared" si="3"/>
        <v>19256738.789999999</v>
      </c>
      <c r="H55" s="168">
        <f t="shared" si="3"/>
        <v>9917651.5</v>
      </c>
    </row>
    <row r="56" spans="1:8" x14ac:dyDescent="0.2">
      <c r="A56" s="476" t="s">
        <v>326</v>
      </c>
      <c r="B56" s="471"/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255"/>
    </row>
    <row r="57" spans="1:8" x14ac:dyDescent="0.2">
      <c r="A57" s="24"/>
      <c r="B57" s="118" t="s">
        <v>327</v>
      </c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65">
        <v>0</v>
      </c>
    </row>
    <row r="58" spans="1:8" x14ac:dyDescent="0.2">
      <c r="A58" s="24"/>
      <c r="B58" s="118" t="s">
        <v>328</v>
      </c>
      <c r="C58" s="165">
        <v>0</v>
      </c>
      <c r="D58" s="165">
        <v>0</v>
      </c>
      <c r="E58" s="165">
        <v>0</v>
      </c>
      <c r="F58" s="165">
        <v>0</v>
      </c>
      <c r="G58" s="165">
        <v>0</v>
      </c>
      <c r="H58" s="165">
        <v>0</v>
      </c>
    </row>
    <row r="59" spans="1:8" x14ac:dyDescent="0.2">
      <c r="A59" s="24"/>
      <c r="B59" s="118" t="s">
        <v>329</v>
      </c>
      <c r="C59" s="165">
        <v>0</v>
      </c>
      <c r="D59" s="165">
        <v>0</v>
      </c>
      <c r="E59" s="165">
        <v>0</v>
      </c>
      <c r="F59" s="165">
        <v>0</v>
      </c>
      <c r="G59" s="165">
        <v>0</v>
      </c>
      <c r="H59" s="165">
        <v>0</v>
      </c>
    </row>
    <row r="60" spans="1:8" x14ac:dyDescent="0.2">
      <c r="A60" s="24"/>
      <c r="B60" s="118" t="s">
        <v>330</v>
      </c>
      <c r="C60" s="165">
        <v>0</v>
      </c>
      <c r="D60" s="165">
        <v>0</v>
      </c>
      <c r="E60" s="165">
        <v>0</v>
      </c>
      <c r="F60" s="165">
        <v>0</v>
      </c>
      <c r="G60" s="165">
        <v>0</v>
      </c>
      <c r="H60" s="165">
        <v>0</v>
      </c>
    </row>
    <row r="61" spans="1:8" x14ac:dyDescent="0.2">
      <c r="A61" s="24"/>
      <c r="B61" s="118" t="s">
        <v>331</v>
      </c>
      <c r="C61" s="165">
        <v>0</v>
      </c>
      <c r="D61" s="165">
        <v>0</v>
      </c>
      <c r="E61" s="165">
        <v>0</v>
      </c>
      <c r="F61" s="165">
        <v>0</v>
      </c>
      <c r="G61" s="165">
        <v>0</v>
      </c>
      <c r="H61" s="165">
        <v>0</v>
      </c>
    </row>
    <row r="62" spans="1:8" x14ac:dyDescent="0.2">
      <c r="A62" s="24"/>
      <c r="B62" s="118" t="s">
        <v>332</v>
      </c>
      <c r="C62" s="165">
        <v>0</v>
      </c>
      <c r="D62" s="165">
        <v>0</v>
      </c>
      <c r="E62" s="165">
        <v>0</v>
      </c>
      <c r="F62" s="165">
        <v>0</v>
      </c>
      <c r="G62" s="165">
        <v>0</v>
      </c>
      <c r="H62" s="165">
        <v>0</v>
      </c>
    </row>
    <row r="63" spans="1:8" x14ac:dyDescent="0.2">
      <c r="A63" s="24"/>
      <c r="B63" s="118" t="s">
        <v>333</v>
      </c>
      <c r="C63" s="165">
        <v>0</v>
      </c>
      <c r="D63" s="165">
        <v>0</v>
      </c>
      <c r="E63" s="165">
        <v>0</v>
      </c>
      <c r="F63" s="165">
        <v>0</v>
      </c>
      <c r="G63" s="165">
        <v>0</v>
      </c>
      <c r="H63" s="165">
        <v>0</v>
      </c>
    </row>
    <row r="64" spans="1:8" x14ac:dyDescent="0.2">
      <c r="A64" s="24"/>
      <c r="B64" s="118" t="s">
        <v>334</v>
      </c>
      <c r="C64" s="165">
        <v>0</v>
      </c>
      <c r="D64" s="165">
        <v>0</v>
      </c>
      <c r="E64" s="165">
        <v>0</v>
      </c>
      <c r="F64" s="165">
        <v>0</v>
      </c>
      <c r="G64" s="165">
        <v>0</v>
      </c>
      <c r="H64" s="165">
        <v>0</v>
      </c>
    </row>
    <row r="65" spans="1:8" x14ac:dyDescent="0.2">
      <c r="A65" s="24"/>
      <c r="B65" s="118"/>
      <c r="C65" s="165"/>
      <c r="D65" s="165"/>
      <c r="E65" s="165"/>
      <c r="F65" s="165"/>
      <c r="G65" s="165"/>
      <c r="H65" s="255"/>
    </row>
    <row r="66" spans="1:8" x14ac:dyDescent="0.2">
      <c r="A66" s="476" t="s">
        <v>335</v>
      </c>
      <c r="B66" s="471"/>
      <c r="C66" s="163">
        <f>C72</f>
        <v>32250274</v>
      </c>
      <c r="D66" s="163">
        <f>D72</f>
        <v>-3017635.08</v>
      </c>
      <c r="E66" s="163">
        <f t="shared" ref="E66:F66" si="4">E72</f>
        <v>29224138.920000002</v>
      </c>
      <c r="F66" s="163">
        <f t="shared" si="4"/>
        <v>19306486.420000002</v>
      </c>
      <c r="G66" s="163">
        <f>G72</f>
        <v>19256738.789999999</v>
      </c>
      <c r="H66" s="163">
        <f>H72</f>
        <v>9917651.5</v>
      </c>
    </row>
    <row r="67" spans="1:8" x14ac:dyDescent="0.2">
      <c r="A67" s="24"/>
      <c r="B67" s="118" t="s">
        <v>336</v>
      </c>
      <c r="C67" s="165">
        <v>0</v>
      </c>
      <c r="D67" s="165">
        <v>0</v>
      </c>
      <c r="E67" s="165">
        <v>0</v>
      </c>
      <c r="F67" s="165">
        <v>0</v>
      </c>
      <c r="G67" s="165">
        <v>0</v>
      </c>
      <c r="H67" s="165">
        <v>0</v>
      </c>
    </row>
    <row r="68" spans="1:8" x14ac:dyDescent="0.2">
      <c r="A68" s="24"/>
      <c r="B68" s="118" t="s">
        <v>337</v>
      </c>
      <c r="C68" s="165">
        <v>0</v>
      </c>
      <c r="D68" s="165">
        <v>0</v>
      </c>
      <c r="E68" s="165">
        <v>0</v>
      </c>
      <c r="F68" s="165">
        <v>0</v>
      </c>
      <c r="G68" s="165">
        <v>0</v>
      </c>
      <c r="H68" s="165">
        <v>0</v>
      </c>
    </row>
    <row r="69" spans="1:8" x14ac:dyDescent="0.2">
      <c r="A69" s="24"/>
      <c r="B69" s="118" t="s">
        <v>338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5">
        <v>0</v>
      </c>
    </row>
    <row r="70" spans="1:8" x14ac:dyDescent="0.2">
      <c r="A70" s="527"/>
      <c r="B70" s="118" t="s">
        <v>339</v>
      </c>
      <c r="C70" s="528">
        <v>0</v>
      </c>
      <c r="D70" s="528">
        <v>0</v>
      </c>
      <c r="E70" s="528">
        <v>0</v>
      </c>
      <c r="F70" s="528">
        <v>0</v>
      </c>
      <c r="G70" s="528">
        <v>0</v>
      </c>
      <c r="H70" s="528">
        <v>0</v>
      </c>
    </row>
    <row r="71" spans="1:8" x14ac:dyDescent="0.2">
      <c r="A71" s="527"/>
      <c r="B71" s="118" t="s">
        <v>340</v>
      </c>
      <c r="C71" s="528"/>
      <c r="D71" s="528"/>
      <c r="E71" s="528"/>
      <c r="F71" s="528"/>
      <c r="G71" s="528"/>
      <c r="H71" s="528"/>
    </row>
    <row r="72" spans="1:8" ht="12.75" x14ac:dyDescent="0.2">
      <c r="A72" s="24"/>
      <c r="B72" s="118" t="s">
        <v>341</v>
      </c>
      <c r="C72" s="360">
        <f>32241774+8500</f>
        <v>32250274</v>
      </c>
      <c r="D72" s="358">
        <v>-3017635.08</v>
      </c>
      <c r="E72" s="360">
        <f>C72+D72-8500</f>
        <v>29224138.920000002</v>
      </c>
      <c r="F72" s="360">
        <f>19303303.42+3183</f>
        <v>19306486.420000002</v>
      </c>
      <c r="G72" s="360">
        <v>19256738.789999999</v>
      </c>
      <c r="H72" s="360">
        <f>9920835.5-3184</f>
        <v>9917651.5</v>
      </c>
    </row>
    <row r="73" spans="1:8" ht="12.75" x14ac:dyDescent="0.2">
      <c r="A73" s="24"/>
      <c r="B73" s="118" t="s">
        <v>342</v>
      </c>
      <c r="C73" s="156"/>
      <c r="D73" s="315"/>
      <c r="E73" s="156"/>
      <c r="F73" s="156"/>
      <c r="G73" s="156"/>
      <c r="H73" s="156"/>
    </row>
    <row r="74" spans="1:8" x14ac:dyDescent="0.2">
      <c r="A74" s="24"/>
      <c r="B74" s="118" t="s">
        <v>343</v>
      </c>
      <c r="C74" s="165">
        <v>0</v>
      </c>
      <c r="D74" s="165">
        <v>0</v>
      </c>
      <c r="E74" s="165">
        <v>0</v>
      </c>
      <c r="F74" s="165">
        <v>0</v>
      </c>
      <c r="G74" s="165">
        <v>0</v>
      </c>
      <c r="H74" s="165">
        <v>0</v>
      </c>
    </row>
    <row r="75" spans="1:8" x14ac:dyDescent="0.2">
      <c r="A75" s="24"/>
      <c r="B75" s="118"/>
      <c r="C75" s="165"/>
      <c r="D75" s="165"/>
      <c r="E75" s="165"/>
      <c r="F75" s="165"/>
      <c r="G75" s="165"/>
      <c r="H75" s="165"/>
    </row>
    <row r="76" spans="1:8" x14ac:dyDescent="0.2">
      <c r="A76" s="476" t="s">
        <v>344</v>
      </c>
      <c r="B76" s="471"/>
      <c r="C76" s="529">
        <v>0</v>
      </c>
      <c r="D76" s="529">
        <v>0</v>
      </c>
      <c r="E76" s="529">
        <v>0</v>
      </c>
      <c r="F76" s="529">
        <v>0</v>
      </c>
      <c r="G76" s="529">
        <v>0</v>
      </c>
      <c r="H76" s="529">
        <v>0</v>
      </c>
    </row>
    <row r="77" spans="1:8" x14ac:dyDescent="0.2">
      <c r="A77" s="476" t="s">
        <v>345</v>
      </c>
      <c r="B77" s="471"/>
      <c r="C77" s="529"/>
      <c r="D77" s="529"/>
      <c r="E77" s="529"/>
      <c r="F77" s="529"/>
      <c r="G77" s="529"/>
      <c r="H77" s="529"/>
    </row>
    <row r="78" spans="1:8" x14ac:dyDescent="0.2">
      <c r="A78" s="527"/>
      <c r="B78" s="118" t="s">
        <v>346</v>
      </c>
      <c r="C78" s="528">
        <v>0</v>
      </c>
      <c r="D78" s="528">
        <v>0</v>
      </c>
      <c r="E78" s="528">
        <v>0</v>
      </c>
      <c r="F78" s="528">
        <v>0</v>
      </c>
      <c r="G78" s="528">
        <v>0</v>
      </c>
      <c r="H78" s="528">
        <v>0</v>
      </c>
    </row>
    <row r="79" spans="1:8" x14ac:dyDescent="0.2">
      <c r="A79" s="527"/>
      <c r="B79" s="118" t="s">
        <v>347</v>
      </c>
      <c r="C79" s="528"/>
      <c r="D79" s="528"/>
      <c r="E79" s="528"/>
      <c r="F79" s="528"/>
      <c r="G79" s="528"/>
      <c r="H79" s="528"/>
    </row>
    <row r="80" spans="1:8" x14ac:dyDescent="0.2">
      <c r="A80" s="24"/>
      <c r="B80" s="118" t="s">
        <v>348</v>
      </c>
      <c r="C80" s="165">
        <v>0</v>
      </c>
      <c r="D80" s="165">
        <v>0</v>
      </c>
      <c r="E80" s="165">
        <v>0</v>
      </c>
      <c r="F80" s="165">
        <v>0</v>
      </c>
      <c r="G80" s="165">
        <v>0</v>
      </c>
      <c r="H80" s="165">
        <v>0</v>
      </c>
    </row>
    <row r="81" spans="1:8" x14ac:dyDescent="0.2">
      <c r="A81" s="24"/>
      <c r="B81" s="118" t="s">
        <v>349</v>
      </c>
      <c r="C81" s="165">
        <v>0</v>
      </c>
      <c r="D81" s="165">
        <v>0</v>
      </c>
      <c r="E81" s="165">
        <v>0</v>
      </c>
      <c r="F81" s="165">
        <v>0</v>
      </c>
      <c r="G81" s="165">
        <v>0</v>
      </c>
      <c r="H81" s="165">
        <v>0</v>
      </c>
    </row>
    <row r="82" spans="1:8" x14ac:dyDescent="0.2">
      <c r="A82" s="24"/>
      <c r="B82" s="118" t="s">
        <v>350</v>
      </c>
      <c r="C82" s="165">
        <v>0</v>
      </c>
      <c r="D82" s="165">
        <v>0</v>
      </c>
      <c r="E82" s="165">
        <v>0</v>
      </c>
      <c r="F82" s="165">
        <v>0</v>
      </c>
      <c r="G82" s="165">
        <v>0</v>
      </c>
      <c r="H82" s="165">
        <v>0</v>
      </c>
    </row>
    <row r="83" spans="1:8" x14ac:dyDescent="0.2">
      <c r="A83" s="24"/>
      <c r="B83" s="118" t="s">
        <v>351</v>
      </c>
      <c r="C83" s="165">
        <v>0</v>
      </c>
      <c r="D83" s="165">
        <v>0</v>
      </c>
      <c r="E83" s="165">
        <v>0</v>
      </c>
      <c r="F83" s="165">
        <v>0</v>
      </c>
      <c r="G83" s="165">
        <v>0</v>
      </c>
      <c r="H83" s="165">
        <v>0</v>
      </c>
    </row>
    <row r="84" spans="1:8" x14ac:dyDescent="0.2">
      <c r="A84" s="24"/>
      <c r="B84" s="118" t="s">
        <v>352</v>
      </c>
      <c r="C84" s="165">
        <v>0</v>
      </c>
      <c r="D84" s="165">
        <v>0</v>
      </c>
      <c r="E84" s="165">
        <v>0</v>
      </c>
      <c r="F84" s="165">
        <v>0</v>
      </c>
      <c r="G84" s="165">
        <v>0</v>
      </c>
      <c r="H84" s="165">
        <v>0</v>
      </c>
    </row>
    <row r="85" spans="1:8" x14ac:dyDescent="0.2">
      <c r="A85" s="24"/>
      <c r="B85" s="118" t="s">
        <v>353</v>
      </c>
      <c r="C85" s="165">
        <v>0</v>
      </c>
      <c r="D85" s="165">
        <v>0</v>
      </c>
      <c r="E85" s="165">
        <v>0</v>
      </c>
      <c r="F85" s="165">
        <v>0</v>
      </c>
      <c r="G85" s="165">
        <v>0</v>
      </c>
      <c r="H85" s="165">
        <v>0</v>
      </c>
    </row>
    <row r="86" spans="1:8" x14ac:dyDescent="0.2">
      <c r="A86" s="24"/>
      <c r="B86" s="118" t="s">
        <v>354</v>
      </c>
      <c r="C86" s="165">
        <v>0</v>
      </c>
      <c r="D86" s="165">
        <v>0</v>
      </c>
      <c r="E86" s="165">
        <v>0</v>
      </c>
      <c r="F86" s="165">
        <v>0</v>
      </c>
      <c r="G86" s="165">
        <v>0</v>
      </c>
      <c r="H86" s="165">
        <v>0</v>
      </c>
    </row>
    <row r="87" spans="1:8" x14ac:dyDescent="0.2">
      <c r="A87" s="24"/>
      <c r="B87" s="118" t="s">
        <v>355</v>
      </c>
      <c r="C87" s="165">
        <v>0</v>
      </c>
      <c r="D87" s="165">
        <v>0</v>
      </c>
      <c r="E87" s="165">
        <v>0</v>
      </c>
      <c r="F87" s="165">
        <v>0</v>
      </c>
      <c r="G87" s="165">
        <v>0</v>
      </c>
      <c r="H87" s="165">
        <v>0</v>
      </c>
    </row>
    <row r="88" spans="1:8" x14ac:dyDescent="0.2">
      <c r="A88" s="24"/>
      <c r="B88" s="118"/>
      <c r="C88" s="165"/>
      <c r="D88" s="165"/>
      <c r="E88" s="165"/>
      <c r="F88" s="165"/>
      <c r="G88" s="165"/>
      <c r="H88" s="165"/>
    </row>
    <row r="89" spans="1:8" x14ac:dyDescent="0.2">
      <c r="A89" s="476" t="s">
        <v>356</v>
      </c>
      <c r="B89" s="471"/>
      <c r="C89" s="529">
        <v>0</v>
      </c>
      <c r="D89" s="529">
        <v>0</v>
      </c>
      <c r="E89" s="529">
        <v>0</v>
      </c>
      <c r="F89" s="529">
        <v>0</v>
      </c>
      <c r="G89" s="529">
        <v>0</v>
      </c>
      <c r="H89" s="529">
        <v>0</v>
      </c>
    </row>
    <row r="90" spans="1:8" x14ac:dyDescent="0.2">
      <c r="A90" s="476" t="s">
        <v>357</v>
      </c>
      <c r="B90" s="471"/>
      <c r="C90" s="529"/>
      <c r="D90" s="529"/>
      <c r="E90" s="529"/>
      <c r="F90" s="529"/>
      <c r="G90" s="529"/>
      <c r="H90" s="529"/>
    </row>
    <row r="91" spans="1:8" x14ac:dyDescent="0.2">
      <c r="A91" s="527"/>
      <c r="B91" s="118" t="s">
        <v>358</v>
      </c>
      <c r="C91" s="528">
        <v>0</v>
      </c>
      <c r="D91" s="528">
        <v>0</v>
      </c>
      <c r="E91" s="528">
        <v>0</v>
      </c>
      <c r="F91" s="528">
        <v>0</v>
      </c>
      <c r="G91" s="528">
        <v>0</v>
      </c>
      <c r="H91" s="528">
        <v>0</v>
      </c>
    </row>
    <row r="92" spans="1:8" x14ac:dyDescent="0.2">
      <c r="A92" s="527"/>
      <c r="B92" s="118" t="s">
        <v>359</v>
      </c>
      <c r="C92" s="528"/>
      <c r="D92" s="528"/>
      <c r="E92" s="528"/>
      <c r="F92" s="528"/>
      <c r="G92" s="528"/>
      <c r="H92" s="528"/>
    </row>
    <row r="93" spans="1:8" x14ac:dyDescent="0.2">
      <c r="A93" s="527"/>
      <c r="B93" s="118" t="s">
        <v>360</v>
      </c>
      <c r="C93" s="528">
        <v>0</v>
      </c>
      <c r="D93" s="528">
        <v>0</v>
      </c>
      <c r="E93" s="528">
        <v>0</v>
      </c>
      <c r="F93" s="528">
        <v>0</v>
      </c>
      <c r="G93" s="528">
        <v>0</v>
      </c>
      <c r="H93" s="528">
        <v>0</v>
      </c>
    </row>
    <row r="94" spans="1:8" x14ac:dyDescent="0.2">
      <c r="A94" s="527"/>
      <c r="B94" s="118" t="s">
        <v>361</v>
      </c>
      <c r="C94" s="528"/>
      <c r="D94" s="528"/>
      <c r="E94" s="528"/>
      <c r="F94" s="528"/>
      <c r="G94" s="528"/>
      <c r="H94" s="528"/>
    </row>
    <row r="95" spans="1:8" x14ac:dyDescent="0.2">
      <c r="A95" s="24"/>
      <c r="B95" s="118" t="s">
        <v>362</v>
      </c>
      <c r="C95" s="165">
        <v>0</v>
      </c>
      <c r="D95" s="165">
        <v>0</v>
      </c>
      <c r="E95" s="165">
        <v>0</v>
      </c>
      <c r="F95" s="165">
        <v>0</v>
      </c>
      <c r="G95" s="165">
        <v>0</v>
      </c>
      <c r="H95" s="165">
        <v>0</v>
      </c>
    </row>
    <row r="96" spans="1:8" x14ac:dyDescent="0.2">
      <c r="A96" s="24"/>
      <c r="B96" s="118" t="s">
        <v>363</v>
      </c>
      <c r="C96" s="165">
        <v>0</v>
      </c>
      <c r="D96" s="165">
        <v>0</v>
      </c>
      <c r="E96" s="165">
        <v>0</v>
      </c>
      <c r="F96" s="165">
        <v>0</v>
      </c>
      <c r="G96" s="165">
        <v>0</v>
      </c>
      <c r="H96" s="165">
        <v>0</v>
      </c>
    </row>
    <row r="97" spans="1:8" x14ac:dyDescent="0.2">
      <c r="A97" s="24"/>
      <c r="B97" s="118"/>
      <c r="C97" s="165"/>
      <c r="D97" s="165"/>
      <c r="E97" s="165"/>
      <c r="F97" s="165"/>
      <c r="G97" s="165"/>
      <c r="H97" s="165"/>
    </row>
    <row r="98" spans="1:8" x14ac:dyDescent="0.2">
      <c r="A98" s="476" t="s">
        <v>312</v>
      </c>
      <c r="B98" s="471"/>
      <c r="C98" s="168">
        <f t="shared" ref="C98:G98" si="5">C12+C55</f>
        <v>56250274</v>
      </c>
      <c r="D98" s="168">
        <f t="shared" si="5"/>
        <v>3331503.84</v>
      </c>
      <c r="E98" s="168">
        <f t="shared" si="5"/>
        <v>59573277.840000004</v>
      </c>
      <c r="F98" s="168">
        <f>F12+F55+1</f>
        <v>38477601.32</v>
      </c>
      <c r="G98" s="168">
        <f t="shared" si="5"/>
        <v>38136701.460000001</v>
      </c>
      <c r="H98" s="168">
        <f>H12+H55</f>
        <v>21095676.520000003</v>
      </c>
    </row>
    <row r="99" spans="1:8" x14ac:dyDescent="0.2">
      <c r="A99" s="166"/>
      <c r="B99" s="167"/>
      <c r="C99" s="169"/>
      <c r="D99" s="325"/>
      <c r="E99" s="169"/>
      <c r="F99" s="169"/>
      <c r="G99" s="169"/>
      <c r="H99" s="169"/>
    </row>
    <row r="101" spans="1:8" x14ac:dyDescent="0.2">
      <c r="C101" s="153"/>
      <c r="D101" s="153"/>
      <c r="E101" s="153"/>
      <c r="F101" s="153"/>
      <c r="G101" s="153"/>
      <c r="H101" s="153"/>
    </row>
    <row r="103" spans="1:8" x14ac:dyDescent="0.2">
      <c r="B103" s="158" t="s">
        <v>599</v>
      </c>
      <c r="C103" s="151"/>
      <c r="D103" s="151"/>
      <c r="E103" s="379" t="s">
        <v>633</v>
      </c>
      <c r="F103" s="379"/>
      <c r="G103" s="379"/>
    </row>
    <row r="104" spans="1:8" x14ac:dyDescent="0.2">
      <c r="B104" s="158" t="s">
        <v>597</v>
      </c>
      <c r="C104" s="158"/>
      <c r="D104" s="151"/>
      <c r="E104" s="379" t="s">
        <v>598</v>
      </c>
      <c r="F104" s="379"/>
      <c r="G104" s="379"/>
    </row>
    <row r="107" spans="1:8" x14ac:dyDescent="0.2">
      <c r="C107" s="244"/>
      <c r="D107" s="244"/>
      <c r="E107" s="244"/>
      <c r="F107" s="244"/>
      <c r="G107" s="244"/>
      <c r="H107" s="244"/>
    </row>
  </sheetData>
  <mergeCells count="112">
    <mergeCell ref="E103:G103"/>
    <mergeCell ref="E104:G104"/>
    <mergeCell ref="F9:F10"/>
    <mergeCell ref="G9:G10"/>
    <mergeCell ref="A11:B11"/>
    <mergeCell ref="A12:B12"/>
    <mergeCell ref="A13:B13"/>
    <mergeCell ref="A23:B23"/>
    <mergeCell ref="A55:B55"/>
    <mergeCell ref="A56:B56"/>
    <mergeCell ref="A66:B66"/>
    <mergeCell ref="A70:A71"/>
    <mergeCell ref="C70:C71"/>
    <mergeCell ref="D70:D71"/>
    <mergeCell ref="E70:E71"/>
    <mergeCell ref="F70:F71"/>
    <mergeCell ref="G70:G71"/>
    <mergeCell ref="A98:B98"/>
    <mergeCell ref="C78:C79"/>
    <mergeCell ref="D78:D79"/>
    <mergeCell ref="E78:E79"/>
    <mergeCell ref="F78:F79"/>
    <mergeCell ref="G78:G79"/>
    <mergeCell ref="H27:H28"/>
    <mergeCell ref="A33:B33"/>
    <mergeCell ref="A34:B34"/>
    <mergeCell ref="C33:C34"/>
    <mergeCell ref="D33:D34"/>
    <mergeCell ref="E33:E34"/>
    <mergeCell ref="F33:F34"/>
    <mergeCell ref="G33:G34"/>
    <mergeCell ref="H33:H34"/>
    <mergeCell ref="A27:A28"/>
    <mergeCell ref="C27:C28"/>
    <mergeCell ref="D27:D28"/>
    <mergeCell ref="E27:E28"/>
    <mergeCell ref="F27:F28"/>
    <mergeCell ref="G27:G28"/>
    <mergeCell ref="A3:H3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H35:H36"/>
    <mergeCell ref="A46:B46"/>
    <mergeCell ref="A47:B47"/>
    <mergeCell ref="C46:C47"/>
    <mergeCell ref="D46:D47"/>
    <mergeCell ref="E46:E47"/>
    <mergeCell ref="F46:F47"/>
    <mergeCell ref="G46:G47"/>
    <mergeCell ref="H46:H47"/>
    <mergeCell ref="A35:A36"/>
    <mergeCell ref="C35:C36"/>
    <mergeCell ref="D35:D36"/>
    <mergeCell ref="E35:E36"/>
    <mergeCell ref="F35:F36"/>
    <mergeCell ref="G35:G36"/>
    <mergeCell ref="H48:H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H78:H79"/>
    <mergeCell ref="H93:H94"/>
    <mergeCell ref="A76:B76"/>
    <mergeCell ref="A77:B77"/>
    <mergeCell ref="C76:C77"/>
    <mergeCell ref="D76:D77"/>
    <mergeCell ref="E76:E77"/>
    <mergeCell ref="F76:F77"/>
    <mergeCell ref="E89:E90"/>
    <mergeCell ref="F89:F90"/>
    <mergeCell ref="G76:G77"/>
    <mergeCell ref="A1:H1"/>
    <mergeCell ref="A2:H2"/>
    <mergeCell ref="A93:A94"/>
    <mergeCell ref="C93:C94"/>
    <mergeCell ref="D93:D94"/>
    <mergeCell ref="E93:E94"/>
    <mergeCell ref="F93:F94"/>
    <mergeCell ref="G93:G94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89:B89"/>
    <mergeCell ref="A90:B90"/>
    <mergeCell ref="C89:C90"/>
    <mergeCell ref="D89:D90"/>
    <mergeCell ref="H76:H77"/>
    <mergeCell ref="H70:H71"/>
    <mergeCell ref="A78:A79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3"/>
  <sheetViews>
    <sheetView tabSelected="1" topLeftCell="A34" zoomScaleNormal="100" workbookViewId="0">
      <selection activeCell="B38" sqref="B38:B39"/>
    </sheetView>
  </sheetViews>
  <sheetFormatPr baseColWidth="10" defaultRowHeight="15" x14ac:dyDescent="0.25"/>
  <cols>
    <col min="1" max="1" width="48.7109375" style="20" customWidth="1"/>
    <col min="2" max="2" width="14.140625" style="20" bestFit="1" customWidth="1"/>
    <col min="3" max="3" width="15.85546875" style="20" bestFit="1" customWidth="1"/>
    <col min="4" max="4" width="12.28515625" style="20" bestFit="1" customWidth="1"/>
    <col min="5" max="5" width="12.85546875" style="20" bestFit="1" customWidth="1"/>
    <col min="6" max="6" width="12" style="20" bestFit="1" customWidth="1"/>
    <col min="7" max="7" width="17.28515625" style="20" bestFit="1" customWidth="1"/>
  </cols>
  <sheetData>
    <row r="1" spans="1:11" x14ac:dyDescent="0.25">
      <c r="A1" s="517" t="s">
        <v>600</v>
      </c>
      <c r="B1" s="517"/>
      <c r="C1" s="517"/>
      <c r="D1" s="517"/>
      <c r="E1" s="517"/>
      <c r="F1" s="517"/>
      <c r="G1" s="517"/>
    </row>
    <row r="2" spans="1:11" x14ac:dyDescent="0.25">
      <c r="A2" s="518" t="s">
        <v>365</v>
      </c>
      <c r="B2" s="518"/>
      <c r="C2" s="518"/>
      <c r="D2" s="518"/>
      <c r="E2" s="518"/>
      <c r="F2" s="518"/>
      <c r="G2" s="518"/>
    </row>
    <row r="3" spans="1:11" x14ac:dyDescent="0.25">
      <c r="A3" s="455" t="str">
        <f>'FORMATO 6c) EAEPED'!A3:H3</f>
        <v>UNIVERSIDAD TECNOLOGICA DE TLAXCALA</v>
      </c>
      <c r="B3" s="456"/>
      <c r="C3" s="456"/>
      <c r="D3" s="456"/>
      <c r="E3" s="456"/>
      <c r="F3" s="456"/>
      <c r="G3" s="402"/>
    </row>
    <row r="4" spans="1:11" x14ac:dyDescent="0.25">
      <c r="A4" s="457" t="s">
        <v>240</v>
      </c>
      <c r="B4" s="458"/>
      <c r="C4" s="458"/>
      <c r="D4" s="458"/>
      <c r="E4" s="458"/>
      <c r="F4" s="458"/>
      <c r="G4" s="404"/>
    </row>
    <row r="5" spans="1:11" x14ac:dyDescent="0.25">
      <c r="A5" s="457" t="s">
        <v>366</v>
      </c>
      <c r="B5" s="458"/>
      <c r="C5" s="458"/>
      <c r="D5" s="458"/>
      <c r="E5" s="458"/>
      <c r="F5" s="458"/>
      <c r="G5" s="404"/>
    </row>
    <row r="6" spans="1:11" x14ac:dyDescent="0.25">
      <c r="A6" s="457" t="str">
        <f>'FORMATO 6c) EAEPED'!A6:H6</f>
        <v>Del 01 de Enero al 30 de Septiembre de 2017</v>
      </c>
      <c r="B6" s="458"/>
      <c r="C6" s="458"/>
      <c r="D6" s="458"/>
      <c r="E6" s="458"/>
      <c r="F6" s="458"/>
      <c r="G6" s="404"/>
    </row>
    <row r="7" spans="1:11" x14ac:dyDescent="0.25">
      <c r="A7" s="459" t="s">
        <v>0</v>
      </c>
      <c r="B7" s="460"/>
      <c r="C7" s="460"/>
      <c r="D7" s="460"/>
      <c r="E7" s="460"/>
      <c r="F7" s="460"/>
      <c r="G7" s="461"/>
    </row>
    <row r="8" spans="1:11" x14ac:dyDescent="0.25">
      <c r="A8" s="407" t="s">
        <v>1</v>
      </c>
      <c r="B8" s="530" t="s">
        <v>241</v>
      </c>
      <c r="C8" s="417"/>
      <c r="D8" s="417"/>
      <c r="E8" s="417"/>
      <c r="F8" s="531"/>
      <c r="G8" s="407" t="s">
        <v>314</v>
      </c>
    </row>
    <row r="9" spans="1:11" x14ac:dyDescent="0.25">
      <c r="A9" s="408"/>
      <c r="B9" s="407" t="s">
        <v>106</v>
      </c>
      <c r="C9" s="90" t="s">
        <v>154</v>
      </c>
      <c r="D9" s="407" t="s">
        <v>156</v>
      </c>
      <c r="E9" s="407" t="s">
        <v>107</v>
      </c>
      <c r="F9" s="407" t="s">
        <v>109</v>
      </c>
      <c r="G9" s="408"/>
    </row>
    <row r="10" spans="1:11" x14ac:dyDescent="0.25">
      <c r="A10" s="409"/>
      <c r="B10" s="409"/>
      <c r="C10" s="91" t="s">
        <v>155</v>
      </c>
      <c r="D10" s="409"/>
      <c r="E10" s="409"/>
      <c r="F10" s="409"/>
      <c r="G10" s="409"/>
    </row>
    <row r="11" spans="1:11" ht="27.75" customHeight="1" x14ac:dyDescent="0.25">
      <c r="A11" s="135" t="s">
        <v>367</v>
      </c>
      <c r="B11" s="92">
        <f>B12+B13+B14+B15+B16+B17+B18+B23</f>
        <v>19626460</v>
      </c>
      <c r="C11" s="92">
        <f>C12+C13+C14+C15+C16+C17+C18+C23</f>
        <v>4859950.92</v>
      </c>
      <c r="D11" s="92">
        <f t="shared" ref="D11:F11" si="0">D12+D13+D14+D15+D16+D17+D18+D23</f>
        <v>24486410.920000002</v>
      </c>
      <c r="E11" s="92">
        <f t="shared" si="0"/>
        <v>15515981.619999999</v>
      </c>
      <c r="F11" s="92">
        <f t="shared" si="0"/>
        <v>15235007.16</v>
      </c>
      <c r="G11" s="70">
        <f>D11-E11</f>
        <v>8970429.3000000026</v>
      </c>
    </row>
    <row r="12" spans="1:11" ht="27.75" customHeight="1" x14ac:dyDescent="0.25">
      <c r="A12" s="130" t="s">
        <v>368</v>
      </c>
      <c r="B12" s="71">
        <v>626460</v>
      </c>
      <c r="C12" s="71">
        <v>3635812</v>
      </c>
      <c r="D12" s="71">
        <f>B12+C12</f>
        <v>4262272</v>
      </c>
      <c r="E12" s="71">
        <v>525447.27</v>
      </c>
      <c r="F12" s="71">
        <v>447929</v>
      </c>
      <c r="G12" s="314">
        <f>D12-E12</f>
        <v>3736824.73</v>
      </c>
      <c r="J12" s="236"/>
    </row>
    <row r="13" spans="1:11" ht="27.75" customHeight="1" x14ac:dyDescent="0.25">
      <c r="A13" s="130" t="s">
        <v>369</v>
      </c>
      <c r="B13" s="71">
        <v>19000000</v>
      </c>
      <c r="C13" s="71">
        <v>1224138.92</v>
      </c>
      <c r="D13" s="71">
        <f>B13+C13</f>
        <v>20224138.920000002</v>
      </c>
      <c r="E13" s="71">
        <f>14987350.35+3184</f>
        <v>14990534.35</v>
      </c>
      <c r="F13" s="71">
        <v>14787078.16</v>
      </c>
      <c r="G13" s="314">
        <f>D13-E13</f>
        <v>5233604.5700000022</v>
      </c>
    </row>
    <row r="14" spans="1:11" ht="27.75" customHeight="1" x14ac:dyDescent="0.25">
      <c r="A14" s="130" t="s">
        <v>370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f t="shared" ref="G14:G17" si="1">D14-E14</f>
        <v>0</v>
      </c>
      <c r="J14" s="246"/>
      <c r="K14" s="246"/>
    </row>
    <row r="15" spans="1:11" ht="27.75" customHeight="1" x14ac:dyDescent="0.25">
      <c r="A15" s="130" t="s">
        <v>371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f t="shared" si="1"/>
        <v>0</v>
      </c>
      <c r="K15" s="236"/>
    </row>
    <row r="16" spans="1:11" ht="27.75" customHeight="1" x14ac:dyDescent="0.25">
      <c r="A16" s="130" t="s">
        <v>372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f t="shared" si="1"/>
        <v>0</v>
      </c>
    </row>
    <row r="17" spans="1:7" ht="27.75" customHeight="1" x14ac:dyDescent="0.25">
      <c r="A17" s="130" t="s">
        <v>373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f t="shared" si="1"/>
        <v>0</v>
      </c>
    </row>
    <row r="18" spans="1:7" ht="27.75" customHeight="1" x14ac:dyDescent="0.25">
      <c r="A18" s="130" t="s">
        <v>374</v>
      </c>
      <c r="B18" s="534">
        <v>0</v>
      </c>
      <c r="C18" s="534">
        <v>0</v>
      </c>
      <c r="D18" s="534">
        <v>0</v>
      </c>
      <c r="E18" s="534">
        <v>0</v>
      </c>
      <c r="F18" s="534">
        <v>0</v>
      </c>
      <c r="G18" s="534">
        <v>0</v>
      </c>
    </row>
    <row r="19" spans="1:7" ht="27.75" customHeight="1" x14ac:dyDescent="0.25">
      <c r="A19" s="130" t="s">
        <v>375</v>
      </c>
      <c r="B19" s="534"/>
      <c r="C19" s="534"/>
      <c r="D19" s="534"/>
      <c r="E19" s="534"/>
      <c r="F19" s="534"/>
      <c r="G19" s="534"/>
    </row>
    <row r="20" spans="1:7" ht="27.75" customHeight="1" x14ac:dyDescent="0.25">
      <c r="A20" s="130" t="s">
        <v>376</v>
      </c>
      <c r="B20" s="534"/>
      <c r="C20" s="534"/>
      <c r="D20" s="534"/>
      <c r="E20" s="534"/>
      <c r="F20" s="534"/>
      <c r="G20" s="534"/>
    </row>
    <row r="21" spans="1:7" ht="27.75" customHeight="1" x14ac:dyDescent="0.25">
      <c r="A21" s="25" t="s">
        <v>377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</row>
    <row r="22" spans="1:7" ht="27.75" customHeight="1" x14ac:dyDescent="0.25">
      <c r="A22" s="25" t="s">
        <v>378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</row>
    <row r="23" spans="1:7" ht="27.75" customHeight="1" x14ac:dyDescent="0.25">
      <c r="A23" s="130" t="s">
        <v>379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</row>
    <row r="24" spans="1:7" ht="27.75" customHeight="1" x14ac:dyDescent="0.25">
      <c r="A24" s="116"/>
      <c r="B24" s="89"/>
      <c r="C24" s="89"/>
      <c r="D24" s="89"/>
      <c r="E24" s="89"/>
      <c r="F24" s="89"/>
      <c r="G24" s="89"/>
    </row>
    <row r="25" spans="1:7" ht="27.75" customHeight="1" x14ac:dyDescent="0.25">
      <c r="A25" s="114" t="s">
        <v>380</v>
      </c>
      <c r="B25" s="70">
        <f>B26+B27+B28+B29+B30+B31+B32+B37</f>
        <v>27041470.440000001</v>
      </c>
      <c r="C25" s="70">
        <f>C26+C27+C28+C29+C30+C31+C32+C37</f>
        <v>-4411498</v>
      </c>
      <c r="D25" s="70">
        <f>D26+D27+D28+D29+D30+D31+D32+D37</f>
        <v>22629972.440000001</v>
      </c>
      <c r="E25" s="70">
        <f t="shared" ref="E25:G25" si="2">E26+E27+E28+E29+E30+E31+E32+E37</f>
        <v>15017788</v>
      </c>
      <c r="F25" s="70">
        <f t="shared" si="2"/>
        <v>14993583</v>
      </c>
      <c r="G25" s="70">
        <f t="shared" si="2"/>
        <v>7612184.4400000013</v>
      </c>
    </row>
    <row r="26" spans="1:7" ht="27.75" customHeight="1" x14ac:dyDescent="0.25">
      <c r="A26" s="130" t="s">
        <v>368</v>
      </c>
      <c r="B26" s="71">
        <f>27041470.44-B27</f>
        <v>22005136.920000002</v>
      </c>
      <c r="C26" s="71">
        <v>-1517130</v>
      </c>
      <c r="D26" s="71">
        <f>B26+C26</f>
        <v>20488006.920000002</v>
      </c>
      <c r="E26" s="71">
        <v>13691509</v>
      </c>
      <c r="F26" s="71">
        <v>13667304</v>
      </c>
      <c r="G26" s="314">
        <f>D26-E26</f>
        <v>6796497.9200000018</v>
      </c>
    </row>
    <row r="27" spans="1:7" ht="27.75" customHeight="1" x14ac:dyDescent="0.25">
      <c r="A27" s="130" t="s">
        <v>369</v>
      </c>
      <c r="B27" s="71">
        <f>292042+1092386+1817723+43000+624484.52+635630+531068</f>
        <v>5036333.5199999996</v>
      </c>
      <c r="C27" s="71">
        <v>-2894368</v>
      </c>
      <c r="D27" s="71">
        <f>B27+C27</f>
        <v>2141965.5199999996</v>
      </c>
      <c r="E27" s="71">
        <v>1326279</v>
      </c>
      <c r="F27" s="71">
        <v>1326279</v>
      </c>
      <c r="G27" s="314">
        <f>D27-E27</f>
        <v>815686.51999999955</v>
      </c>
    </row>
    <row r="28" spans="1:7" ht="27.75" customHeight="1" x14ac:dyDescent="0.25">
      <c r="A28" s="130" t="s">
        <v>370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ht="27.75" customHeight="1" x14ac:dyDescent="0.25">
      <c r="A29" s="130" t="s">
        <v>371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ht="27.75" customHeight="1" x14ac:dyDescent="0.25">
      <c r="A30" s="130" t="s">
        <v>372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</row>
    <row r="31" spans="1:7" ht="27.75" customHeight="1" x14ac:dyDescent="0.25">
      <c r="A31" s="130" t="s">
        <v>373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</row>
    <row r="32" spans="1:7" ht="27.75" customHeight="1" x14ac:dyDescent="0.25">
      <c r="A32" s="130" t="s">
        <v>374</v>
      </c>
      <c r="B32" s="534">
        <v>0</v>
      </c>
      <c r="C32" s="534">
        <v>0</v>
      </c>
      <c r="D32" s="534">
        <v>0</v>
      </c>
      <c r="E32" s="534">
        <v>0</v>
      </c>
      <c r="F32" s="534">
        <v>0</v>
      </c>
      <c r="G32" s="534">
        <v>0</v>
      </c>
    </row>
    <row r="33" spans="1:8" ht="27.75" customHeight="1" x14ac:dyDescent="0.25">
      <c r="A33" s="130" t="s">
        <v>375</v>
      </c>
      <c r="B33" s="534"/>
      <c r="C33" s="534"/>
      <c r="D33" s="534"/>
      <c r="E33" s="534"/>
      <c r="F33" s="534"/>
      <c r="G33" s="534"/>
    </row>
    <row r="34" spans="1:8" ht="27.75" customHeight="1" x14ac:dyDescent="0.25">
      <c r="A34" s="130" t="s">
        <v>376</v>
      </c>
      <c r="B34" s="534"/>
      <c r="C34" s="534"/>
      <c r="D34" s="534"/>
      <c r="E34" s="534"/>
      <c r="F34" s="534"/>
      <c r="G34" s="534"/>
    </row>
    <row r="35" spans="1:8" ht="27.75" customHeight="1" x14ac:dyDescent="0.25">
      <c r="A35" s="25" t="s">
        <v>377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</row>
    <row r="36" spans="1:8" ht="27.75" customHeight="1" x14ac:dyDescent="0.25">
      <c r="A36" s="25" t="s">
        <v>378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</row>
    <row r="37" spans="1:8" ht="27.75" customHeight="1" x14ac:dyDescent="0.25">
      <c r="A37" s="130" t="s">
        <v>379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</row>
    <row r="38" spans="1:8" ht="27.75" customHeight="1" x14ac:dyDescent="0.25">
      <c r="A38" s="114" t="s">
        <v>381</v>
      </c>
      <c r="B38" s="533">
        <f>B11+B25</f>
        <v>46667930.439999998</v>
      </c>
      <c r="C38" s="533">
        <f>C11+C25</f>
        <v>448452.91999999993</v>
      </c>
      <c r="D38" s="533">
        <f>D11+D25</f>
        <v>47116383.359999999</v>
      </c>
      <c r="E38" s="533">
        <f>E11+E25</f>
        <v>30533769.619999997</v>
      </c>
      <c r="F38" s="533">
        <f>F11+F25-1</f>
        <v>30228589.16</v>
      </c>
      <c r="G38" s="533">
        <f>G11+G25-1</f>
        <v>16582612.740000004</v>
      </c>
    </row>
    <row r="39" spans="1:8" ht="27.75" customHeight="1" x14ac:dyDescent="0.25">
      <c r="A39" s="114" t="s">
        <v>382</v>
      </c>
      <c r="B39" s="533"/>
      <c r="C39" s="533"/>
      <c r="D39" s="533"/>
      <c r="E39" s="533"/>
      <c r="F39" s="533"/>
      <c r="G39" s="533"/>
    </row>
    <row r="40" spans="1:8" x14ac:dyDescent="0.25">
      <c r="A40" s="13"/>
      <c r="B40" s="12"/>
      <c r="C40" s="9"/>
      <c r="D40" s="9"/>
      <c r="E40" s="9"/>
      <c r="F40" s="9"/>
      <c r="G40" s="9"/>
    </row>
    <row r="41" spans="1:8" x14ac:dyDescent="0.25">
      <c r="A41" s="435"/>
      <c r="B41" s="435"/>
      <c r="C41" s="435"/>
      <c r="D41" s="435"/>
      <c r="E41" s="435"/>
      <c r="F41" s="435"/>
      <c r="G41" s="435"/>
    </row>
    <row r="42" spans="1:8" x14ac:dyDescent="0.25">
      <c r="B42" s="344"/>
      <c r="C42" s="344"/>
      <c r="D42" s="344"/>
      <c r="E42" s="344"/>
      <c r="F42" s="344"/>
      <c r="G42" s="344"/>
    </row>
    <row r="43" spans="1:8" x14ac:dyDescent="0.25">
      <c r="B43" s="348"/>
      <c r="C43" s="348"/>
      <c r="D43" s="348"/>
      <c r="E43" s="348"/>
      <c r="F43" s="348"/>
      <c r="G43" s="348"/>
    </row>
    <row r="44" spans="1:8" x14ac:dyDescent="0.25">
      <c r="B44" s="245"/>
      <c r="C44" s="245"/>
      <c r="D44" s="245"/>
      <c r="E44" s="245"/>
      <c r="F44" s="245"/>
      <c r="G44" s="245"/>
    </row>
    <row r="45" spans="1:8" x14ac:dyDescent="0.25">
      <c r="A45" s="22" t="s">
        <v>599</v>
      </c>
      <c r="B45" s="26"/>
      <c r="C45" s="26"/>
      <c r="D45" s="378" t="s">
        <v>633</v>
      </c>
      <c r="E45" s="378"/>
      <c r="F45" s="378"/>
    </row>
    <row r="46" spans="1:8" x14ac:dyDescent="0.25">
      <c r="A46" s="22" t="s">
        <v>597</v>
      </c>
      <c r="B46" s="22"/>
      <c r="C46" s="26"/>
      <c r="D46" s="378" t="s">
        <v>598</v>
      </c>
      <c r="E46" s="378"/>
      <c r="F46" s="378"/>
    </row>
    <row r="47" spans="1:8" x14ac:dyDescent="0.25">
      <c r="B47" s="345"/>
      <c r="C47" s="345"/>
      <c r="D47" s="345"/>
      <c r="E47" s="345"/>
      <c r="F47" s="345"/>
      <c r="G47" s="345"/>
      <c r="H47" s="346"/>
    </row>
    <row r="48" spans="1:8" x14ac:dyDescent="0.25">
      <c r="A48" s="48"/>
      <c r="B48" s="345"/>
      <c r="C48" s="345"/>
      <c r="D48" s="345"/>
      <c r="E48" s="345"/>
      <c r="F48" s="345"/>
      <c r="G48" s="345"/>
      <c r="H48" s="346"/>
    </row>
    <row r="49" spans="1:8" x14ac:dyDescent="0.25">
      <c r="A49" s="48"/>
      <c r="B49" s="367"/>
      <c r="C49" s="367"/>
      <c r="D49" s="367"/>
      <c r="E49" s="367"/>
      <c r="F49" s="367"/>
      <c r="G49" s="367"/>
      <c r="H49" s="346"/>
    </row>
    <row r="50" spans="1:8" x14ac:dyDescent="0.25">
      <c r="A50" s="48"/>
      <c r="B50" s="367"/>
      <c r="C50" s="367"/>
      <c r="D50" s="367"/>
      <c r="E50" s="367"/>
      <c r="F50" s="367"/>
      <c r="G50" s="367"/>
      <c r="H50" s="346"/>
    </row>
    <row r="51" spans="1:8" x14ac:dyDescent="0.25">
      <c r="A51" s="48"/>
      <c r="B51" s="345"/>
      <c r="C51" s="345"/>
      <c r="D51" s="345"/>
      <c r="E51" s="345"/>
      <c r="F51" s="345"/>
      <c r="G51" s="345"/>
      <c r="H51" s="346"/>
    </row>
    <row r="52" spans="1:8" x14ac:dyDescent="0.25">
      <c r="A52" s="48"/>
      <c r="B52" s="347"/>
      <c r="C52" s="347"/>
      <c r="D52" s="347"/>
      <c r="E52" s="347"/>
      <c r="F52" s="347"/>
      <c r="G52" s="347"/>
      <c r="H52" s="346"/>
    </row>
    <row r="53" spans="1:8" x14ac:dyDescent="0.25">
      <c r="B53" s="347"/>
      <c r="C53" s="347"/>
      <c r="D53" s="347"/>
      <c r="E53" s="347"/>
      <c r="F53" s="347"/>
      <c r="G53" s="347"/>
    </row>
  </sheetData>
  <mergeCells count="35">
    <mergeCell ref="D45:F45"/>
    <mergeCell ref="D46:F46"/>
    <mergeCell ref="A8:A10"/>
    <mergeCell ref="B8:F8"/>
    <mergeCell ref="G8:G10"/>
    <mergeCell ref="B9:B10"/>
    <mergeCell ref="D9:D10"/>
    <mergeCell ref="E9:E10"/>
    <mergeCell ref="F9:F10"/>
    <mergeCell ref="B18:B20"/>
    <mergeCell ref="C18:C20"/>
    <mergeCell ref="D18:D20"/>
    <mergeCell ref="E18:E20"/>
    <mergeCell ref="F18:F20"/>
    <mergeCell ref="A3:G3"/>
    <mergeCell ref="A4:G4"/>
    <mergeCell ref="A5:G5"/>
    <mergeCell ref="A6:G6"/>
    <mergeCell ref="A7:G7"/>
    <mergeCell ref="A1:G1"/>
    <mergeCell ref="A2:G2"/>
    <mergeCell ref="A41:G41"/>
    <mergeCell ref="B38:B39"/>
    <mergeCell ref="C38:C39"/>
    <mergeCell ref="D38:D39"/>
    <mergeCell ref="E38:E39"/>
    <mergeCell ref="F38:F39"/>
    <mergeCell ref="G38:G39"/>
    <mergeCell ref="G18:G20"/>
    <mergeCell ref="B32:B34"/>
    <mergeCell ref="C32:C34"/>
    <mergeCell ref="D32:D34"/>
    <mergeCell ref="E32:E34"/>
    <mergeCell ref="F32:F34"/>
    <mergeCell ref="G32:G3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FORMATO 1 ESFD</vt:lpstr>
      <vt:lpstr>FORMATO 2 IADPyOP</vt:lpstr>
      <vt:lpstr>FORMATO 3 IAODF</vt:lpstr>
      <vt:lpstr>FORMATO 4 BP</vt:lpstr>
      <vt:lpstr>FORMATO 5 EAID</vt:lpstr>
      <vt:lpstr>FORMATO 6a) EAEPED</vt:lpstr>
      <vt:lpstr>FORMATO 6b) EAEPED</vt:lpstr>
      <vt:lpstr>FORMATO 6c) EAEPED</vt:lpstr>
      <vt:lpstr>FORMATO 6d) EAEPED</vt:lpstr>
      <vt:lpstr>FORMATO 7 PRIyE</vt:lpstr>
      <vt:lpstr>FORMATO 7c) RI</vt:lpstr>
      <vt:lpstr>FORMATO 7d) RE</vt:lpstr>
      <vt:lpstr>FORMATO 8 IEA</vt:lpstr>
      <vt:lpstr>GUIA DE CUMPLIMIENTO</vt:lpstr>
      <vt:lpstr>'FORMATO 4 BP'!Área_de_impresión</vt:lpstr>
      <vt:lpstr>'FORMATO 6a) EAEPED'!Área_de_impresión</vt:lpstr>
      <vt:lpstr>'FORMATO 6b) EAEPED'!Área_de_impresión</vt:lpstr>
      <vt:lpstr>'FORMATO 6c) EAEPED'!Área_de_impresión</vt:lpstr>
      <vt:lpstr>'GUIA DE CUMPLIMIENTO'!Área_de_impresión</vt:lpstr>
      <vt:lpstr>'FORMATO 1 ESFD'!Títulos_a_imprimir</vt:lpstr>
      <vt:lpstr>'FORMATO 6a) EAEPED'!Títulos_a_imprimir</vt:lpstr>
      <vt:lpstr>'FORMATO 6c) EAEPED'!Títulos_a_imprimir</vt:lpstr>
      <vt:lpstr>'GUIA DE CUMPLIMIENTO'!Títulos_a_imprimir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CP Alicia</cp:lastModifiedBy>
  <cp:lastPrinted>2017-10-04T17:05:36Z</cp:lastPrinted>
  <dcterms:created xsi:type="dcterms:W3CDTF">2016-11-24T20:48:44Z</dcterms:created>
  <dcterms:modified xsi:type="dcterms:W3CDTF">2017-10-04T17:49:51Z</dcterms:modified>
</cp:coreProperties>
</file>