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61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a" sheetId="6" r:id="rId6"/>
    <sheet name="6b" sheetId="7" r:id="rId7"/>
    <sheet name="6c" sheetId="8" r:id="rId8"/>
    <sheet name="6d" sheetId="9" r:id="rId9"/>
    <sheet name="7a" sheetId="10" r:id="rId10"/>
    <sheet name="7b" sheetId="11" r:id="rId11"/>
    <sheet name="7c" sheetId="12" r:id="rId12"/>
    <sheet name="7d" sheetId="13" r:id="rId13"/>
    <sheet name="8" sheetId="14" r:id="rId14"/>
  </sheets>
  <externalReferences>
    <externalReference r:id="rId17"/>
    <externalReference r:id="rId18"/>
    <externalReference r:id="rId19"/>
    <externalReference r:id="rId20"/>
  </externalReferences>
  <definedNames>
    <definedName name="_xlnm.Print_Area" localSheetId="0">'1'!$A$1:$G$90</definedName>
    <definedName name="_xlnm.Print_Area" localSheetId="1">'2'!$A$1:$I$53</definedName>
    <definedName name="_xlnm.Print_Area" localSheetId="3">'4'!$A$1:$E$76</definedName>
    <definedName name="_xlnm.Print_Area" localSheetId="4">'5'!$A$1:$I$85</definedName>
    <definedName name="_xlnm.Print_Area" localSheetId="5">'6a'!$A$1:$H$164</definedName>
    <definedName name="_xlnm.Print_Area" localSheetId="7">'6c'!$A$1:$H$133</definedName>
    <definedName name="_xlnm.Print_Area" localSheetId="8">'6d'!$A$1:$G$44</definedName>
    <definedName name="_xlnm.Print_Area" localSheetId="9">'7a'!$A$1:$G$48</definedName>
    <definedName name="_xlnm.Print_Area" localSheetId="10">'7b'!$A$1:$G$39</definedName>
    <definedName name="_xlnm.Print_Area" localSheetId="12">'7d'!$A$1:$G$37</definedName>
    <definedName name="_xlnm.Print_Area" localSheetId="13">'8'!$A$1:$F$74</definedName>
    <definedName name="_xlnm.Print_Titles" localSheetId="0">'1'!$1:$8</definedName>
    <definedName name="_xlnm.Print_Titles" localSheetId="3">'4'!$1:$6</definedName>
    <definedName name="_xlnm.Print_Titles" localSheetId="4">'5'!$1:$9</definedName>
    <definedName name="_xlnm.Print_Titles" localSheetId="5">'6a'!$1:$9</definedName>
    <definedName name="_xlnm.Print_Titles" localSheetId="7">'6c'!$1:$9</definedName>
    <definedName name="_xlnm.Print_Titles" localSheetId="8">'6d'!$1:$9</definedName>
  </definedNames>
  <calcPr fullCalcOnLoad="1"/>
</workbook>
</file>

<file path=xl/sharedStrings.xml><?xml version="1.0" encoding="utf-8"?>
<sst xmlns="http://schemas.openxmlformats.org/spreadsheetml/2006/main" count="890" uniqueCount="622">
  <si>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</si>
  <si>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</si>
  <si>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</si>
  <si>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</si>
  <si>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</si>
  <si>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</si>
  <si>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</si>
  <si>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</si>
  <si>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</si>
  <si>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</si>
  <si>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</si>
  <si>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</si>
  <si>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</si>
  <si>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</si>
  <si>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</si>
  <si>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</si>
  <si>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</si>
  <si>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</si>
  <si>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</si>
  <si>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</si>
  <si>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</si>
  <si>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</si>
  <si>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</si>
  <si>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</si>
  <si>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</si>
  <si>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</si>
  <si>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</si>
  <si>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</si>
  <si>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</si>
  <si>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</si>
  <si>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</si>
  <si>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</si>
  <si>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</si>
  <si>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</si>
  <si>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</si>
  <si>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</si>
  <si>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</si>
  <si>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</si>
  <si>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</si>
  <si>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</si>
  <si>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</si>
  <si>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</si>
  <si>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</si>
  <si>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</si>
  <si>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</si>
  <si>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</si>
  <si>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</si>
  <si>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</si>
  <si>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</si>
  <si>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</si>
  <si>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</si>
  <si>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</si>
  <si>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</si>
  <si>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</si>
  <si>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</si>
  <si>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</si>
  <si>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</si>
  <si>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</si>
  <si>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</si>
  <si>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</si>
  <si>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</si>
  <si>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</si>
  <si>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</si>
  <si>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</si>
  <si>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</si>
  <si>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</si>
  <si>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</si>
  <si>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</si>
  <si>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</si>
  <si>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</si>
  <si>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</si>
  <si>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</si>
  <si>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</si>
  <si>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</si>
  <si>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</si>
  <si>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</si>
  <si>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</si>
  <si>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</si>
  <si>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</si>
  <si>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</si>
  <si>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</si>
  <si>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</si>
  <si>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</si>
  <si>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</si>
  <si>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</si>
  <si>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</si>
  <si>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</si>
  <si>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</si>
  <si>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</si>
  <si>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</si>
  <si>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</si>
  <si>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</si>
  <si>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</si>
  <si>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</si>
  <si>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</si>
  <si>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</si>
  <si>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</si>
  <si>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</si>
  <si>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</si>
  <si>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</si>
  <si>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</si>
  <si>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</si>
  <si>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</si>
  <si>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</si>
  <si>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</si>
  <si>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</si>
  <si>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</si>
  <si>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</si>
  <si>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</si>
  <si>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</si>
  <si>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</si>
  <si>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</si>
  <si>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</si>
  <si>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</si>
  <si>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</si>
  <si>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</si>
  <si>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</si>
  <si>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</si>
  <si>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</si>
  <si>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</si>
  <si>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1 Estado de Situación Financiera Detallado - LDF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</si>
  <si>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</si>
  <si>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</si>
  <si>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</si>
  <si>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</si>
  <si>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</si>
  <si>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</si>
  <si>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</si>
  <si>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</si>
  <si>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</si>
  <si>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</si>
  <si>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</si>
  <si>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</si>
  <si>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</si>
  <si>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</si>
  <si>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</si>
  <si>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</si>
  <si>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</si>
  <si>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</si>
  <si>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</si>
  <si>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</si>
  <si>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</si>
  <si>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</si>
  <si>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</si>
  <si>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</si>
  <si>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</si>
  <si>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</si>
  <si>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</si>
  <si>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</si>
  <si>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</si>
  <si>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al valor del Bono Cupón Cero que respalda el pago de los créditos asociados al mismo (Activo).</t>
  </si>
  <si>
    <t xml:space="preserve"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</si>
  <si>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</si>
  <si>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</si>
  <si>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</si>
  <si>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</si>
  <si>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</si>
  <si>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</si>
  <si>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</si>
  <si>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</si>
  <si>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</si>
  <si>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</si>
  <si>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</si>
  <si>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</si>
  <si>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</si>
  <si>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</si>
  <si>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Obligaciones a
 Corto Plazo (k)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</si>
  <si>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</si>
  <si>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</si>
  <si>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</si>
  <si>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</si>
  <si>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</si>
  <si>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</si>
  <si>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</si>
  <si>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</si>
  <si>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</si>
  <si>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</si>
  <si>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</si>
  <si>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</si>
  <si>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</si>
  <si>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</si>
  <si>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</si>
  <si>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</si>
  <si>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</si>
  <si>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</si>
  <si>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</si>
  <si>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</si>
  <si>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</si>
  <si>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</si>
  <si>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</si>
  <si>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</si>
  <si>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</si>
  <si>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</si>
  <si>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</si>
  <si>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</si>
  <si>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</si>
  <si>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</si>
  <si>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</si>
  <si>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</si>
  <si>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indexed="8"/>
        <rFont val="Arial"/>
        <family val="2"/>
      </rPr>
      <t>1</t>
    </r>
    <r>
      <rPr>
        <b/>
        <sz val="6"/>
        <color indexed="8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</si>
  <si>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</si>
  <si>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</si>
  <si>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</si>
  <si>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</si>
  <si>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</si>
  <si>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</si>
  <si>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</si>
  <si>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</si>
  <si>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</si>
  <si>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</si>
  <si>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</si>
  <si>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</si>
  <si>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</si>
  <si>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</si>
  <si>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</si>
  <si>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</si>
  <si>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</si>
  <si>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</si>
  <si>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</si>
  <si>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</si>
  <si>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</si>
  <si>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</si>
  <si>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</si>
  <si>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</si>
  <si>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</si>
  <si>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</si>
  <si>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</si>
  <si>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</si>
  <si>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</si>
  <si>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</si>
  <si>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</si>
  <si>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</si>
  <si>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Formato 5 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</si>
  <si>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</si>
  <si>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</si>
  <si>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</si>
  <si>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</si>
  <si>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</si>
  <si>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</si>
  <si>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</si>
  <si>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</si>
  <si>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</si>
  <si>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</si>
  <si>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</si>
  <si>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</si>
  <si>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</si>
  <si>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</si>
  <si>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</si>
  <si>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</si>
  <si>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</si>
  <si>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</si>
  <si>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</si>
  <si>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</si>
  <si>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</si>
  <si>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</si>
  <si>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</si>
  <si>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</si>
  <si>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</si>
  <si>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</si>
  <si>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</si>
  <si>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</si>
  <si>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</si>
  <si>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</si>
  <si>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</si>
  <si>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</si>
  <si>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</si>
  <si>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</si>
  <si>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</si>
  <si>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</si>
  <si>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</si>
  <si>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</si>
  <si>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</si>
  <si>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</si>
  <si>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</si>
  <si>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</si>
  <si>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</si>
  <si>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</si>
  <si>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</si>
  <si>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</si>
  <si>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</si>
  <si>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</si>
  <si>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</si>
  <si>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</si>
  <si>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</si>
  <si>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</si>
  <si>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</si>
  <si>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</si>
  <si>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</si>
  <si>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</si>
  <si>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</si>
  <si>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</si>
  <si>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</si>
  <si>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</si>
  <si>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</si>
  <si>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</si>
  <si>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</si>
  <si>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</si>
  <si>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</si>
  <si>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</si>
  <si>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</si>
  <si>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</si>
  <si>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</si>
  <si>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</si>
  <si>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</si>
  <si>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</si>
  <si>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Formato 6 a) Estado Analítico del Ejercicio del Presupuesto de Egresos Detallado - LDF
 (Clasificación por Objeto del Gasto)
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</si>
  <si>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</si>
  <si>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</si>
  <si>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</si>
  <si>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</si>
  <si>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</si>
  <si>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</si>
  <si>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</si>
  <si>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</si>
  <si>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</si>
  <si>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</si>
  <si>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</si>
  <si>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</si>
  <si>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</si>
  <si>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</si>
  <si>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</si>
  <si>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</si>
  <si>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</si>
  <si>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</si>
  <si>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</si>
  <si>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</si>
  <si>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</si>
  <si>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</si>
  <si>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</si>
  <si>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</si>
  <si>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</si>
  <si>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</si>
  <si>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</si>
  <si>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</si>
  <si>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</si>
  <si>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</si>
  <si>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</si>
  <si>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</si>
  <si>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</si>
  <si>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</si>
  <si>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</si>
  <si>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</si>
  <si>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</si>
  <si>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</si>
  <si>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</si>
  <si>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</si>
  <si>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</si>
  <si>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</si>
  <si>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</si>
  <si>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</si>
  <si>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</si>
  <si>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</si>
  <si>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</si>
  <si>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</si>
  <si>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</si>
  <si>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</si>
  <si>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</si>
  <si>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</si>
  <si>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</si>
  <si>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</si>
  <si>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</si>
  <si>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</si>
  <si>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</si>
  <si>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</si>
  <si>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</si>
  <si>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</si>
  <si>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</si>
  <si>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</si>
  <si>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</si>
  <si>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</si>
  <si>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</si>
  <si>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</si>
  <si>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</si>
  <si>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</si>
  <si>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</si>
  <si>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</si>
  <si>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</si>
  <si>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</si>
  <si>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</si>
  <si>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</si>
  <si>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</si>
  <si>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</si>
  <si>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</si>
  <si>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</si>
  <si>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</si>
  <si>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</si>
  <si>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</si>
  <si>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 xml:space="preserve">Formato 6 b) Estado Analítico del Ejercicio del Presupuesto de Egresos Detallado - LDF
 (Clasificación Administrativa)
</t>
  </si>
  <si>
    <t>Clasificación Administrativa</t>
  </si>
  <si>
    <t>I. Gasto No Etiquetado</t>
  </si>
  <si>
    <t>(I=A+B+C+D+E+F+G+H)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</si>
  <si>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</si>
  <si>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</si>
  <si>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</si>
  <si>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</si>
  <si>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</si>
  <si>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</si>
  <si>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</si>
  <si>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</si>
  <si>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</si>
  <si>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 xml:space="preserve">Formato 6 c) Estado Analítico del Ejercicio del Presupuesto de Egresos Detallado - LDF
 (Clasificación Funcional)
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</si>
  <si>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</si>
  <si>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</si>
  <si>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</si>
  <si>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</si>
  <si>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</si>
  <si>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</si>
  <si>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</si>
  <si>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</si>
  <si>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</si>
  <si>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</si>
  <si>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</si>
  <si>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</si>
  <si>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</si>
  <si>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</si>
  <si>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</si>
  <si>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</si>
  <si>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</si>
  <si>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</si>
  <si>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</si>
  <si>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</si>
  <si>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</si>
  <si>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</si>
  <si>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</si>
  <si>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</si>
  <si>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</si>
  <si>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</si>
  <si>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</si>
  <si>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</si>
  <si>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</si>
  <si>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</si>
  <si>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</si>
  <si>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</si>
  <si>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</si>
  <si>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</si>
  <si>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</si>
  <si>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Formato 6 d) Estado Analítico del Ejercicio del Presupuesto de Egresos Detallado - LDF
 (Clasificación de Servicios Personales por Categoría)
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</si>
  <si>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</si>
  <si>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</si>
  <si>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</si>
  <si>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</si>
  <si>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</si>
  <si>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</si>
  <si>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</si>
  <si>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</si>
  <si>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</si>
  <si>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</si>
  <si>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</si>
  <si>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</si>
  <si>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</si>
  <si>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</si>
  <si>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</si>
  <si>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UNIDAD DE SERVICIOS EDUCATIVOS DEL ESTADO DE TLAXCALA</t>
  </si>
  <si>
    <t>Saldo pendiente por pagar de la inversión al 30 de Noviembre de 2016 (m = g – l)</t>
  </si>
  <si>
    <t>Monto pagado de la inversión al 30 de Noviembre de 2016 (k)</t>
  </si>
  <si>
    <t>Monto pagado de la inversión actualizado al 30 de Noviembre de 2016 (l)</t>
  </si>
  <si>
    <t>ETIQUETADO</t>
  </si>
  <si>
    <t>FONE PERSONALES</t>
  </si>
  <si>
    <t>OTROS DE G CORRIENTE</t>
  </si>
  <si>
    <t>LIBRE DISPOSICION</t>
  </si>
  <si>
    <t>ESTATALES</t>
  </si>
  <si>
    <t>INGRESOS PROPIOS</t>
  </si>
  <si>
    <t>FONE OPERACIÓN</t>
  </si>
  <si>
    <t>ASPA</t>
  </si>
  <si>
    <t>Escuelas de Tiempo Completo 2016</t>
  </si>
  <si>
    <t>Programa Nacional de Becas 2016</t>
  </si>
  <si>
    <t>Inclusión y equidad educativa 2016</t>
  </si>
  <si>
    <t>Programa Nacional de Convivencia Escolar</t>
  </si>
  <si>
    <t>Fondo para Fortalecer la Autonomia de gestion en EMS 2016</t>
  </si>
  <si>
    <t>Programa de Fortalecimiento  a la Calidad Educativa 2016</t>
  </si>
  <si>
    <t>Programa NAcional de Inglés 2016</t>
  </si>
  <si>
    <t>Reforma Educativa 2015</t>
  </si>
  <si>
    <t>Apoyo para gastos inherentes a la Educacion en el Estado 2015</t>
  </si>
  <si>
    <t>Telebachillerato Comunitario 2016</t>
  </si>
  <si>
    <t>Fortalecimiento a la Calidad de la Escuelas Normales 2016</t>
  </si>
  <si>
    <t>Programa de Becas de Apoyo a la Práctica Intensiva y al Servicio Social 2016</t>
  </si>
  <si>
    <t>Fortalecimiento a la Calidad de la Escuelas Normales 2015</t>
  </si>
  <si>
    <t>Apoyo para gastos inherentes a la Educacion en el Estado 2016</t>
  </si>
  <si>
    <t>A. UNIDAD DE SERVICIOS EDUCATIVOS DEL ESTADO DE TLAXCALA</t>
  </si>
  <si>
    <r>
      <t xml:space="preserve">4. Deuda Contingente </t>
    </r>
    <r>
      <rPr>
        <b/>
        <sz val="6"/>
        <color indexed="8"/>
        <rFont val="Arial"/>
        <family val="2"/>
      </rPr>
      <t>1 (informativo)</t>
    </r>
  </si>
  <si>
    <t>NO ETIQUETADO</t>
  </si>
  <si>
    <t>Formato 7 a)
Proyecciones de Ingresos
-
LDF</t>
  </si>
  <si>
    <t>Proyecciones de Ingresos - LDF</t>
  </si>
  <si>
    <t xml:space="preserve">(CIFRAS NOMINALES) </t>
  </si>
  <si>
    <t>Concepto (b)</t>
  </si>
  <si>
    <t xml:space="preserve">Año en
Cuestión </t>
  </si>
  <si>
    <t>Año 1 (d)</t>
  </si>
  <si>
    <t>Año 2 (d)</t>
  </si>
  <si>
    <t>Año 3 (d)</t>
  </si>
  <si>
    <t>Año 4 (d)</t>
  </si>
  <si>
    <t>Año 5 (d)</t>
  </si>
  <si>
    <t>(de iniciativa de Ley) (c)</t>
  </si>
  <si>
    <t xml:space="preserve"> </t>
  </si>
  <si>
    <r>
      <t>1.</t>
    </r>
    <r>
      <rPr>
        <b/>
        <sz val="7"/>
        <color indexed="8"/>
        <rFont val="Times New Roman"/>
        <family val="1"/>
      </rPr>
      <t xml:space="preserve">   </t>
    </r>
    <r>
      <rPr>
        <b/>
        <sz val="6"/>
        <color indexed="8"/>
        <rFont val="Arial"/>
        <family val="2"/>
      </rPr>
      <t>Ingresos de Libre Disposición (1=A+B+C+D+E+F+G+H+I+J+K+L)</t>
    </r>
  </si>
  <si>
    <r>
      <t>A.</t>
    </r>
    <r>
      <rPr>
        <sz val="7"/>
        <color indexed="8"/>
        <rFont val="Times New Roman"/>
        <family val="1"/>
      </rPr>
      <t xml:space="preserve">    </t>
    </r>
    <r>
      <rPr>
        <sz val="6"/>
        <color indexed="8"/>
        <rFont val="Arial"/>
        <family val="2"/>
      </rPr>
      <t>Impuestos</t>
    </r>
  </si>
  <si>
    <r>
      <t>B.</t>
    </r>
    <r>
      <rPr>
        <sz val="7"/>
        <color indexed="8"/>
        <rFont val="Times New Roman"/>
        <family val="1"/>
      </rPr>
      <t xml:space="preserve">    </t>
    </r>
    <r>
      <rPr>
        <sz val="6"/>
        <color indexed="8"/>
        <rFont val="Arial"/>
        <family val="2"/>
      </rPr>
      <t>Cuotas y Aportaciones de Seguridad Social</t>
    </r>
  </si>
  <si>
    <r>
      <t>C.</t>
    </r>
    <r>
      <rPr>
        <sz val="7"/>
        <color indexed="8"/>
        <rFont val="Times New Roman"/>
        <family val="1"/>
      </rPr>
      <t xml:space="preserve">    </t>
    </r>
    <r>
      <rPr>
        <sz val="6"/>
        <color indexed="8"/>
        <rFont val="Arial"/>
        <family val="2"/>
      </rPr>
      <t>Contribuciones de Mejoras</t>
    </r>
  </si>
  <si>
    <r>
      <t>D.</t>
    </r>
    <r>
      <rPr>
        <sz val="7"/>
        <color indexed="8"/>
        <rFont val="Times New Roman"/>
        <family val="1"/>
      </rPr>
      <t xml:space="preserve">    </t>
    </r>
    <r>
      <rPr>
        <sz val="6"/>
        <color indexed="8"/>
        <rFont val="Arial"/>
        <family val="2"/>
      </rPr>
      <t>Derechos</t>
    </r>
  </si>
  <si>
    <r>
      <t>E.</t>
    </r>
    <r>
      <rPr>
        <sz val="7"/>
        <color indexed="8"/>
        <rFont val="Times New Roman"/>
        <family val="1"/>
      </rPr>
      <t xml:space="preserve">    </t>
    </r>
    <r>
      <rPr>
        <sz val="6"/>
        <color indexed="8"/>
        <rFont val="Arial"/>
        <family val="2"/>
      </rPr>
      <t>Productos</t>
    </r>
  </si>
  <si>
    <r>
      <t>F.</t>
    </r>
    <r>
      <rPr>
        <sz val="7"/>
        <color indexed="8"/>
        <rFont val="Times New Roman"/>
        <family val="1"/>
      </rPr>
      <t xml:space="preserve">     </t>
    </r>
    <r>
      <rPr>
        <sz val="6"/>
        <color indexed="8"/>
        <rFont val="Arial"/>
        <family val="2"/>
      </rPr>
      <t>Aprovechamientos</t>
    </r>
  </si>
  <si>
    <r>
      <t>G.</t>
    </r>
    <r>
      <rPr>
        <sz val="7"/>
        <color indexed="8"/>
        <rFont val="Times New Roman"/>
        <family val="1"/>
      </rPr>
      <t xml:space="preserve">    </t>
    </r>
    <r>
      <rPr>
        <sz val="6"/>
        <color indexed="8"/>
        <rFont val="Arial"/>
        <family val="2"/>
      </rPr>
      <t>Ingresos por Ventas de Bienes y Servicios</t>
    </r>
  </si>
  <si>
    <r>
      <t>H.</t>
    </r>
    <r>
      <rPr>
        <sz val="7"/>
        <color indexed="8"/>
        <rFont val="Times New Roman"/>
        <family val="1"/>
      </rPr>
      <t xml:space="preserve">    </t>
    </r>
    <r>
      <rPr>
        <sz val="6"/>
        <color indexed="8"/>
        <rFont val="Arial"/>
        <family val="2"/>
      </rPr>
      <t>Participaciones</t>
    </r>
  </si>
  <si>
    <r>
      <t>I.</t>
    </r>
    <r>
      <rPr>
        <sz val="7"/>
        <color indexed="8"/>
        <rFont val="Times New Roman"/>
        <family val="1"/>
      </rPr>
      <t xml:space="preserve">      </t>
    </r>
    <r>
      <rPr>
        <sz val="6"/>
        <color indexed="8"/>
        <rFont val="Arial"/>
        <family val="2"/>
      </rPr>
      <t>Incentivos Derivados de la Colaboración Fiscal</t>
    </r>
  </si>
  <si>
    <r>
      <t>J.</t>
    </r>
    <r>
      <rPr>
        <sz val="7"/>
        <color indexed="8"/>
        <rFont val="Times New Roman"/>
        <family val="1"/>
      </rPr>
      <t xml:space="preserve">     </t>
    </r>
    <r>
      <rPr>
        <sz val="6"/>
        <color indexed="8"/>
        <rFont val="Arial"/>
        <family val="2"/>
      </rPr>
      <t>Transferencias</t>
    </r>
  </si>
  <si>
    <r>
      <t>K.</t>
    </r>
    <r>
      <rPr>
        <sz val="7"/>
        <color indexed="8"/>
        <rFont val="Times New Roman"/>
        <family val="1"/>
      </rPr>
      <t xml:space="preserve">    </t>
    </r>
    <r>
      <rPr>
        <sz val="6"/>
        <color indexed="8"/>
        <rFont val="Arial"/>
        <family val="2"/>
      </rPr>
      <t>Convenios</t>
    </r>
  </si>
  <si>
    <r>
      <t>L.</t>
    </r>
    <r>
      <rPr>
        <sz val="7"/>
        <color indexed="8"/>
        <rFont val="Times New Roman"/>
        <family val="1"/>
      </rPr>
      <t xml:space="preserve">     </t>
    </r>
    <r>
      <rPr>
        <sz val="6"/>
        <color indexed="8"/>
        <rFont val="Arial"/>
        <family val="2"/>
      </rPr>
      <t>Otros Ingresos de Libre Disposición</t>
    </r>
  </si>
  <si>
    <r>
      <t>2.</t>
    </r>
    <r>
      <rPr>
        <b/>
        <sz val="7"/>
        <color indexed="8"/>
        <rFont val="Times New Roman"/>
        <family val="1"/>
      </rPr>
      <t xml:space="preserve">   </t>
    </r>
    <r>
      <rPr>
        <b/>
        <sz val="6"/>
        <color indexed="8"/>
        <rFont val="Arial"/>
        <family val="2"/>
      </rPr>
      <t>Transferencias Federales Etiquetadas (2=A+B+C+D+E)</t>
    </r>
  </si>
  <si>
    <r>
      <t>A.</t>
    </r>
    <r>
      <rPr>
        <sz val="7"/>
        <color indexed="8"/>
        <rFont val="Times New Roman"/>
        <family val="1"/>
      </rPr>
      <t xml:space="preserve">    </t>
    </r>
    <r>
      <rPr>
        <sz val="6"/>
        <color indexed="8"/>
        <rFont val="Arial"/>
        <family val="2"/>
      </rPr>
      <t>Aportaciones</t>
    </r>
  </si>
  <si>
    <r>
      <t>B.</t>
    </r>
    <r>
      <rPr>
        <sz val="7"/>
        <color indexed="8"/>
        <rFont val="Times New Roman"/>
        <family val="1"/>
      </rPr>
      <t xml:space="preserve">    </t>
    </r>
    <r>
      <rPr>
        <sz val="6"/>
        <color indexed="8"/>
        <rFont val="Arial"/>
        <family val="2"/>
      </rPr>
      <t>Convenios</t>
    </r>
  </si>
  <si>
    <r>
      <t>C.</t>
    </r>
    <r>
      <rPr>
        <sz val="7"/>
        <color indexed="8"/>
        <rFont val="Times New Roman"/>
        <family val="1"/>
      </rPr>
      <t xml:space="preserve">    </t>
    </r>
    <r>
      <rPr>
        <sz val="6"/>
        <color indexed="8"/>
        <rFont val="Arial"/>
        <family val="2"/>
      </rPr>
      <t>Fondos Distintos de Aportaciones</t>
    </r>
  </si>
  <si>
    <r>
      <t>D.</t>
    </r>
    <r>
      <rPr>
        <sz val="7"/>
        <color indexed="8"/>
        <rFont val="Times New Roman"/>
        <family val="1"/>
      </rPr>
      <t xml:space="preserve">    </t>
    </r>
    <r>
      <rPr>
        <sz val="6"/>
        <color indexed="8"/>
        <rFont val="Arial"/>
        <family val="2"/>
      </rPr>
      <t>Transferencias, Subsidios y Subvenciones, y Pensiones y Jubilaciones</t>
    </r>
  </si>
  <si>
    <r>
      <t>E.</t>
    </r>
    <r>
      <rPr>
        <sz val="7"/>
        <color indexed="8"/>
        <rFont val="Times New Roman"/>
        <family val="1"/>
      </rPr>
      <t xml:space="preserve">    </t>
    </r>
    <r>
      <rPr>
        <sz val="6"/>
        <color indexed="8"/>
        <rFont val="Arial"/>
        <family val="2"/>
      </rPr>
      <t>Otras Transferencias Federales Etiquetadas</t>
    </r>
  </si>
  <si>
    <r>
      <t>3.</t>
    </r>
    <r>
      <rPr>
        <b/>
        <sz val="7"/>
        <color indexed="8"/>
        <rFont val="Times New Roman"/>
        <family val="1"/>
      </rPr>
      <t xml:space="preserve">   </t>
    </r>
    <r>
      <rPr>
        <b/>
        <sz val="6"/>
        <color indexed="8"/>
        <rFont val="Arial"/>
        <family val="2"/>
      </rPr>
      <t>Ingresos Derivados de Financiamientos (3=A)</t>
    </r>
  </si>
  <si>
    <r>
      <t>A.</t>
    </r>
    <r>
      <rPr>
        <sz val="7"/>
        <color indexed="8"/>
        <rFont val="Times New Roman"/>
        <family val="1"/>
      </rPr>
      <t xml:space="preserve">    </t>
    </r>
    <r>
      <rPr>
        <sz val="6"/>
        <color indexed="8"/>
        <rFont val="Arial"/>
        <family val="2"/>
      </rPr>
      <t>Ingresos Derivados de Financiamientos</t>
    </r>
  </si>
  <si>
    <r>
      <t>4.</t>
    </r>
    <r>
      <rPr>
        <b/>
        <sz val="7"/>
        <color indexed="8"/>
        <rFont val="Times New Roman"/>
        <family val="1"/>
      </rPr>
      <t xml:space="preserve">   </t>
    </r>
    <r>
      <rPr>
        <b/>
        <sz val="6"/>
        <color indexed="8"/>
        <rFont val="Arial"/>
        <family val="2"/>
      </rPr>
      <t>Total de Ingresos Proyectados (4=1+2+3)</t>
    </r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</si>
  <si>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</si>
  <si>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</si>
  <si>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</si>
  <si>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Formato 7 b) Proyecciones de Egresos - LDF</t>
  </si>
  <si>
    <t>Proyecciones de Egresos - LDF</t>
  </si>
  <si>
    <t>(CIFRAS NOMINALES)</t>
  </si>
  <si>
    <t xml:space="preserve">Año en Cuestión </t>
  </si>
  <si>
    <t>(de proyecto de presupuesto) (c)</t>
  </si>
  <si>
    <r>
      <t>1.</t>
    </r>
    <r>
      <rPr>
        <b/>
        <sz val="7"/>
        <color indexed="8"/>
        <rFont val="Times New Roman"/>
        <family val="1"/>
      </rPr>
      <t xml:space="preserve"> </t>
    </r>
    <r>
      <rPr>
        <b/>
        <sz val="6"/>
        <color indexed="8"/>
        <rFont val="Arial"/>
        <family val="2"/>
      </rPr>
      <t>Gasto No Etiquetado</t>
    </r>
    <r>
      <rPr>
        <sz val="6"/>
        <color indexed="8"/>
        <rFont val="Arial"/>
        <family val="2"/>
      </rPr>
      <t xml:space="preserve"> </t>
    </r>
    <r>
      <rPr>
        <b/>
        <sz val="6"/>
        <color indexed="8"/>
        <rFont val="Arial"/>
        <family val="2"/>
      </rPr>
      <t>(1=A+B+C+D+E+F+G+H+I)</t>
    </r>
  </si>
  <si>
    <r>
      <t>A.</t>
    </r>
    <r>
      <rPr>
        <sz val="7"/>
        <color indexed="8"/>
        <rFont val="Times New Roman"/>
        <family val="1"/>
      </rPr>
      <t xml:space="preserve">    </t>
    </r>
    <r>
      <rPr>
        <sz val="6"/>
        <color indexed="8"/>
        <rFont val="Arial"/>
        <family val="2"/>
      </rPr>
      <t>Servicios Personales</t>
    </r>
  </si>
  <si>
    <r>
      <t>B.</t>
    </r>
    <r>
      <rPr>
        <sz val="7"/>
        <color indexed="8"/>
        <rFont val="Times New Roman"/>
        <family val="1"/>
      </rPr>
      <t xml:space="preserve">    </t>
    </r>
    <r>
      <rPr>
        <sz val="6"/>
        <color indexed="8"/>
        <rFont val="Arial"/>
        <family val="2"/>
      </rPr>
      <t>Materiales y Suministros</t>
    </r>
  </si>
  <si>
    <r>
      <t>C.</t>
    </r>
    <r>
      <rPr>
        <sz val="7"/>
        <color indexed="8"/>
        <rFont val="Times New Roman"/>
        <family val="1"/>
      </rPr>
      <t xml:space="preserve">    </t>
    </r>
    <r>
      <rPr>
        <sz val="6"/>
        <color indexed="8"/>
        <rFont val="Arial"/>
        <family val="2"/>
      </rPr>
      <t>Servicios Generales</t>
    </r>
  </si>
  <si>
    <r>
      <t>D.</t>
    </r>
    <r>
      <rPr>
        <sz val="7"/>
        <color indexed="8"/>
        <rFont val="Times New Roman"/>
        <family val="1"/>
      </rPr>
      <t xml:space="preserve">    </t>
    </r>
    <r>
      <rPr>
        <sz val="6"/>
        <color indexed="8"/>
        <rFont val="Arial"/>
        <family val="2"/>
      </rPr>
      <t>Transferencias, Asignaciones, Subsidios y Otras Ayudas</t>
    </r>
  </si>
  <si>
    <r>
      <t>E.</t>
    </r>
    <r>
      <rPr>
        <sz val="7"/>
        <color indexed="8"/>
        <rFont val="Times New Roman"/>
        <family val="1"/>
      </rPr>
      <t xml:space="preserve">    </t>
    </r>
    <r>
      <rPr>
        <sz val="6"/>
        <color indexed="8"/>
        <rFont val="Arial"/>
        <family val="2"/>
      </rPr>
      <t>Bienes Muebles, Inmuebles e Intangibles</t>
    </r>
  </si>
  <si>
    <r>
      <t>F.</t>
    </r>
    <r>
      <rPr>
        <sz val="7"/>
        <color indexed="8"/>
        <rFont val="Times New Roman"/>
        <family val="1"/>
      </rPr>
      <t xml:space="preserve">     </t>
    </r>
    <r>
      <rPr>
        <sz val="6"/>
        <color indexed="8"/>
        <rFont val="Arial"/>
        <family val="2"/>
      </rPr>
      <t>Inversión Pública</t>
    </r>
  </si>
  <si>
    <r>
      <t>G.</t>
    </r>
    <r>
      <rPr>
        <sz val="7"/>
        <color indexed="8"/>
        <rFont val="Times New Roman"/>
        <family val="1"/>
      </rPr>
      <t xml:space="preserve">    </t>
    </r>
    <r>
      <rPr>
        <sz val="6"/>
        <color indexed="8"/>
        <rFont val="Arial"/>
        <family val="2"/>
      </rPr>
      <t>Inversiones Financieras y Otras Provisiones</t>
    </r>
  </si>
  <si>
    <r>
      <t>H.</t>
    </r>
    <r>
      <rPr>
        <sz val="7"/>
        <color indexed="8"/>
        <rFont val="Times New Roman"/>
        <family val="1"/>
      </rPr>
      <t xml:space="preserve">    </t>
    </r>
    <r>
      <rPr>
        <sz val="6"/>
        <color indexed="8"/>
        <rFont val="Arial"/>
        <family val="2"/>
      </rPr>
      <t xml:space="preserve">Participaciones y Aportaciones </t>
    </r>
  </si>
  <si>
    <r>
      <t>I.</t>
    </r>
    <r>
      <rPr>
        <sz val="7"/>
        <color indexed="8"/>
        <rFont val="Times New Roman"/>
        <family val="1"/>
      </rPr>
      <t xml:space="preserve">      </t>
    </r>
    <r>
      <rPr>
        <sz val="6"/>
        <color indexed="8"/>
        <rFont val="Arial"/>
        <family val="2"/>
      </rPr>
      <t>Deuda Pública</t>
    </r>
  </si>
  <si>
    <r>
      <t>2.</t>
    </r>
    <r>
      <rPr>
        <b/>
        <sz val="7"/>
        <color indexed="8"/>
        <rFont val="Times New Roman"/>
        <family val="1"/>
      </rPr>
      <t xml:space="preserve"> </t>
    </r>
    <r>
      <rPr>
        <b/>
        <sz val="6"/>
        <color indexed="8"/>
        <rFont val="Arial"/>
        <family val="2"/>
      </rPr>
      <t>Gasto Etiquetado (2=A+B+C+D+E+F+G+H+I)</t>
    </r>
  </si>
  <si>
    <r>
      <t>H.</t>
    </r>
    <r>
      <rPr>
        <sz val="7"/>
        <color indexed="8"/>
        <rFont val="Times New Roman"/>
        <family val="1"/>
      </rPr>
      <t xml:space="preserve">    </t>
    </r>
    <r>
      <rPr>
        <sz val="6"/>
        <color indexed="8"/>
        <rFont val="Arial"/>
        <family val="2"/>
      </rPr>
      <t>Participaciones y Aportaciones</t>
    </r>
  </si>
  <si>
    <r>
      <t>3.</t>
    </r>
    <r>
      <rPr>
        <b/>
        <sz val="7"/>
        <color indexed="8"/>
        <rFont val="Times New Roman"/>
        <family val="1"/>
      </rPr>
      <t xml:space="preserve"> </t>
    </r>
    <r>
      <rPr>
        <b/>
        <sz val="6"/>
        <color indexed="8"/>
        <rFont val="Arial"/>
        <family val="2"/>
      </rPr>
      <t>Total de Egresos Proyectados (3 = 1 + 2)</t>
    </r>
  </si>
  <si>
    <t>Formato 7 c) Resultados de Ingresos - LDF</t>
  </si>
  <si>
    <t>Resultados de Ingresos - LDF</t>
  </si>
  <si>
    <t xml:space="preserve">1. Los importes corresponden al momento contable de los ingresos devengados.
2. Los importes corresponden a los ingresos devengados al cierre trimestral más reciente disponible y estimados para el resto del ejercicio. 
</t>
  </si>
  <si>
    <r>
      <t xml:space="preserve">Año 5 </t>
    </r>
    <r>
      <rPr>
        <b/>
        <vertAlign val="superscript"/>
        <sz val="6"/>
        <color indexed="8"/>
        <rFont val="Arial"/>
        <family val="2"/>
      </rPr>
      <t xml:space="preserve">1 </t>
    </r>
    <r>
      <rPr>
        <b/>
        <sz val="6"/>
        <color indexed="8"/>
        <rFont val="Arial"/>
        <family val="2"/>
      </rPr>
      <t>(c)</t>
    </r>
  </si>
  <si>
    <r>
      <t xml:space="preserve">Año 4 </t>
    </r>
    <r>
      <rPr>
        <b/>
        <vertAlign val="superscript"/>
        <sz val="6"/>
        <color indexed="8"/>
        <rFont val="Arial"/>
        <family val="2"/>
      </rPr>
      <t xml:space="preserve">1 </t>
    </r>
    <r>
      <rPr>
        <b/>
        <sz val="6"/>
        <color indexed="8"/>
        <rFont val="Arial"/>
        <family val="2"/>
      </rPr>
      <t>(c)</t>
    </r>
  </si>
  <si>
    <r>
      <t xml:space="preserve">Año 3 </t>
    </r>
    <r>
      <rPr>
        <b/>
        <vertAlign val="superscript"/>
        <sz val="6"/>
        <color indexed="8"/>
        <rFont val="Arial"/>
        <family val="2"/>
      </rPr>
      <t xml:space="preserve">1 </t>
    </r>
    <r>
      <rPr>
        <b/>
        <sz val="6"/>
        <color indexed="8"/>
        <rFont val="Arial"/>
        <family val="2"/>
      </rPr>
      <t>(c)</t>
    </r>
  </si>
  <si>
    <r>
      <t xml:space="preserve">Año 2 </t>
    </r>
    <r>
      <rPr>
        <b/>
        <vertAlign val="superscript"/>
        <sz val="6"/>
        <color indexed="8"/>
        <rFont val="Arial"/>
        <family val="2"/>
      </rPr>
      <t xml:space="preserve">1 </t>
    </r>
    <r>
      <rPr>
        <b/>
        <sz val="6"/>
        <color indexed="8"/>
        <rFont val="Arial"/>
        <family val="2"/>
      </rPr>
      <t>(c)</t>
    </r>
  </si>
  <si>
    <r>
      <t xml:space="preserve">Año 1 </t>
    </r>
    <r>
      <rPr>
        <b/>
        <vertAlign val="superscript"/>
        <sz val="6"/>
        <color indexed="8"/>
        <rFont val="Arial"/>
        <family val="2"/>
      </rPr>
      <t xml:space="preserve">1 </t>
    </r>
    <r>
      <rPr>
        <b/>
        <sz val="6"/>
        <color indexed="8"/>
        <rFont val="Arial"/>
        <family val="2"/>
      </rPr>
      <t>(c)</t>
    </r>
  </si>
  <si>
    <r>
      <t xml:space="preserve">Año del Ejercicio Vigente </t>
    </r>
    <r>
      <rPr>
        <b/>
        <vertAlign val="superscript"/>
        <sz val="6"/>
        <color indexed="8"/>
        <rFont val="Arial"/>
        <family val="2"/>
      </rPr>
      <t xml:space="preserve">2 </t>
    </r>
    <r>
      <rPr>
        <b/>
        <sz val="6"/>
        <color indexed="8"/>
        <rFont val="Arial"/>
        <family val="2"/>
      </rPr>
      <t>(d)</t>
    </r>
  </si>
  <si>
    <r>
      <t>1.</t>
    </r>
    <r>
      <rPr>
        <b/>
        <sz val="7"/>
        <color indexed="8"/>
        <rFont val="Arial"/>
        <family val="2"/>
      </rPr>
      <t xml:space="preserve"> </t>
    </r>
    <r>
      <rPr>
        <b/>
        <sz val="6"/>
        <color indexed="8"/>
        <rFont val="Arial"/>
        <family val="2"/>
      </rPr>
      <t>Ingresos de Libre Disposición (1=A+B+C+D+E+F+G+H+I+J+K+L)</t>
    </r>
  </si>
  <si>
    <r>
      <t>A.</t>
    </r>
    <r>
      <rPr>
        <sz val="7"/>
        <color indexed="8"/>
        <rFont val="Arial"/>
        <family val="2"/>
      </rPr>
      <t xml:space="preserve">    </t>
    </r>
    <r>
      <rPr>
        <sz val="6"/>
        <color indexed="8"/>
        <rFont val="Arial"/>
        <family val="2"/>
      </rPr>
      <t>Impuestos</t>
    </r>
  </si>
  <si>
    <r>
      <t>B.</t>
    </r>
    <r>
      <rPr>
        <sz val="7"/>
        <color indexed="8"/>
        <rFont val="Arial"/>
        <family val="2"/>
      </rPr>
      <t xml:space="preserve">    </t>
    </r>
    <r>
      <rPr>
        <sz val="6"/>
        <color indexed="8"/>
        <rFont val="Arial"/>
        <family val="2"/>
      </rPr>
      <t>Cuotas y Aportaciones de Seguridad Social</t>
    </r>
  </si>
  <si>
    <r>
      <t>C.</t>
    </r>
    <r>
      <rPr>
        <sz val="7"/>
        <color indexed="8"/>
        <rFont val="Arial"/>
        <family val="2"/>
      </rPr>
      <t xml:space="preserve">    </t>
    </r>
    <r>
      <rPr>
        <sz val="6"/>
        <color indexed="8"/>
        <rFont val="Arial"/>
        <family val="2"/>
      </rPr>
      <t>Contribuciones de Mejoras</t>
    </r>
  </si>
  <si>
    <r>
      <t>D.</t>
    </r>
    <r>
      <rPr>
        <sz val="7"/>
        <color indexed="8"/>
        <rFont val="Arial"/>
        <family val="2"/>
      </rPr>
      <t xml:space="preserve">    </t>
    </r>
    <r>
      <rPr>
        <sz val="6"/>
        <color indexed="8"/>
        <rFont val="Arial"/>
        <family val="2"/>
      </rPr>
      <t>Derechos</t>
    </r>
  </si>
  <si>
    <r>
      <t>E.</t>
    </r>
    <r>
      <rPr>
        <sz val="7"/>
        <color indexed="8"/>
        <rFont val="Arial"/>
        <family val="2"/>
      </rPr>
      <t xml:space="preserve">    </t>
    </r>
    <r>
      <rPr>
        <sz val="6"/>
        <color indexed="8"/>
        <rFont val="Arial"/>
        <family val="2"/>
      </rPr>
      <t>Productos</t>
    </r>
  </si>
  <si>
    <r>
      <t>F.</t>
    </r>
    <r>
      <rPr>
        <sz val="7"/>
        <color indexed="8"/>
        <rFont val="Arial"/>
        <family val="2"/>
      </rPr>
      <t xml:space="preserve">    </t>
    </r>
    <r>
      <rPr>
        <sz val="6"/>
        <color indexed="8"/>
        <rFont val="Arial"/>
        <family val="2"/>
      </rPr>
      <t>Aprovechamientos</t>
    </r>
  </si>
  <si>
    <r>
      <t>G.</t>
    </r>
    <r>
      <rPr>
        <sz val="7"/>
        <color indexed="8"/>
        <rFont val="Arial"/>
        <family val="2"/>
      </rPr>
      <t xml:space="preserve">    </t>
    </r>
    <r>
      <rPr>
        <sz val="6"/>
        <color indexed="8"/>
        <rFont val="Arial"/>
        <family val="2"/>
      </rPr>
      <t>Ingresos por Ventas de Bienes y Servicios</t>
    </r>
  </si>
  <si>
    <r>
      <t>H.</t>
    </r>
    <r>
      <rPr>
        <sz val="7"/>
        <color indexed="8"/>
        <rFont val="Arial"/>
        <family val="2"/>
      </rPr>
      <t xml:space="preserve">    </t>
    </r>
    <r>
      <rPr>
        <sz val="6"/>
        <color indexed="8"/>
        <rFont val="Arial"/>
        <family val="2"/>
      </rPr>
      <t>Participaciones</t>
    </r>
  </si>
  <si>
    <r>
      <t>I.</t>
    </r>
    <r>
      <rPr>
        <sz val="7"/>
        <color indexed="8"/>
        <rFont val="Arial"/>
        <family val="2"/>
      </rPr>
      <t xml:space="preserve">     </t>
    </r>
    <r>
      <rPr>
        <sz val="6"/>
        <color indexed="8"/>
        <rFont val="Arial"/>
        <family val="2"/>
      </rPr>
      <t>Incentivos Derivados de la Colaboración Fiscal</t>
    </r>
  </si>
  <si>
    <r>
      <t>J.</t>
    </r>
    <r>
      <rPr>
        <sz val="7"/>
        <color indexed="8"/>
        <rFont val="Arial"/>
        <family val="2"/>
      </rPr>
      <t xml:space="preserve">     </t>
    </r>
    <r>
      <rPr>
        <sz val="6"/>
        <color indexed="8"/>
        <rFont val="Arial"/>
        <family val="2"/>
      </rPr>
      <t xml:space="preserve">Transferencias </t>
    </r>
  </si>
  <si>
    <r>
      <t>K.</t>
    </r>
    <r>
      <rPr>
        <sz val="7"/>
        <color indexed="8"/>
        <rFont val="Arial"/>
        <family val="2"/>
      </rPr>
      <t xml:space="preserve">    </t>
    </r>
    <r>
      <rPr>
        <sz val="6"/>
        <color indexed="8"/>
        <rFont val="Arial"/>
        <family val="2"/>
      </rPr>
      <t>Convenios</t>
    </r>
  </si>
  <si>
    <r>
      <t>L.</t>
    </r>
    <r>
      <rPr>
        <sz val="7"/>
        <color indexed="8"/>
        <rFont val="Arial"/>
        <family val="2"/>
      </rPr>
      <t xml:space="preserve">    </t>
    </r>
    <r>
      <rPr>
        <sz val="6"/>
        <color indexed="8"/>
        <rFont val="Arial"/>
        <family val="2"/>
      </rPr>
      <t>Otros Ingresos de Libre Disposición</t>
    </r>
  </si>
  <si>
    <r>
      <t>2.</t>
    </r>
    <r>
      <rPr>
        <b/>
        <sz val="7"/>
        <color indexed="8"/>
        <rFont val="Arial"/>
        <family val="2"/>
      </rPr>
      <t xml:space="preserve"> </t>
    </r>
    <r>
      <rPr>
        <b/>
        <sz val="6"/>
        <color indexed="8"/>
        <rFont val="Arial"/>
        <family val="2"/>
      </rPr>
      <t>Transferencias Federales Etiquetadas</t>
    </r>
    <r>
      <rPr>
        <b/>
        <vertAlign val="superscript"/>
        <sz val="6"/>
        <color indexed="8"/>
        <rFont val="Arial"/>
        <family val="2"/>
      </rPr>
      <t xml:space="preserve"> </t>
    </r>
    <r>
      <rPr>
        <b/>
        <sz val="6"/>
        <color indexed="8"/>
        <rFont val="Arial"/>
        <family val="2"/>
      </rPr>
      <t>(2=A+B+C+D+E)</t>
    </r>
  </si>
  <si>
    <r>
      <t>A.</t>
    </r>
    <r>
      <rPr>
        <sz val="7"/>
        <color indexed="8"/>
        <rFont val="Arial"/>
        <family val="2"/>
      </rPr>
      <t xml:space="preserve">    </t>
    </r>
    <r>
      <rPr>
        <sz val="6"/>
        <color indexed="8"/>
        <rFont val="Arial"/>
        <family val="2"/>
      </rPr>
      <t>Aportaciones</t>
    </r>
  </si>
  <si>
    <r>
      <t>B.</t>
    </r>
    <r>
      <rPr>
        <sz val="7"/>
        <color indexed="8"/>
        <rFont val="Arial"/>
        <family val="2"/>
      </rPr>
      <t xml:space="preserve">    </t>
    </r>
    <r>
      <rPr>
        <sz val="6"/>
        <color indexed="8"/>
        <rFont val="Arial"/>
        <family val="2"/>
      </rPr>
      <t>Convenios</t>
    </r>
  </si>
  <si>
    <r>
      <t>C.</t>
    </r>
    <r>
      <rPr>
        <sz val="7"/>
        <color indexed="8"/>
        <rFont val="Arial"/>
        <family val="2"/>
      </rPr>
      <t xml:space="preserve">    </t>
    </r>
    <r>
      <rPr>
        <sz val="6"/>
        <color indexed="8"/>
        <rFont val="Arial"/>
        <family val="2"/>
      </rPr>
      <t>Fondos Distintos de Aportaciones</t>
    </r>
  </si>
  <si>
    <r>
      <t>D.</t>
    </r>
    <r>
      <rPr>
        <sz val="7"/>
        <color indexed="8"/>
        <rFont val="Arial"/>
        <family val="2"/>
      </rPr>
      <t xml:space="preserve">    </t>
    </r>
    <r>
      <rPr>
        <sz val="6"/>
        <color indexed="8"/>
        <rFont val="Arial"/>
        <family val="2"/>
      </rPr>
      <t>Transferencias, Subsidios y Subvenciones, y Pensiones y Jubilaciones</t>
    </r>
  </si>
  <si>
    <r>
      <t>E.</t>
    </r>
    <r>
      <rPr>
        <sz val="7"/>
        <color indexed="8"/>
        <rFont val="Arial"/>
        <family val="2"/>
      </rPr>
      <t xml:space="preserve">    </t>
    </r>
    <r>
      <rPr>
        <sz val="6"/>
        <color indexed="8"/>
        <rFont val="Arial"/>
        <family val="2"/>
      </rPr>
      <t>Otras Transferencias Federales Etiquetadas</t>
    </r>
  </si>
  <si>
    <r>
      <t>3.</t>
    </r>
    <r>
      <rPr>
        <b/>
        <sz val="7"/>
        <color indexed="8"/>
        <rFont val="Arial"/>
        <family val="2"/>
      </rPr>
      <t xml:space="preserve"> </t>
    </r>
    <r>
      <rPr>
        <b/>
        <sz val="6"/>
        <color indexed="8"/>
        <rFont val="Arial"/>
        <family val="2"/>
      </rPr>
      <t>Ingresos Derivados de Financiamientos (3=A)</t>
    </r>
  </si>
  <si>
    <r>
      <t>4.</t>
    </r>
    <r>
      <rPr>
        <b/>
        <sz val="7"/>
        <color indexed="8"/>
        <rFont val="Arial"/>
        <family val="2"/>
      </rPr>
      <t xml:space="preserve"> </t>
    </r>
    <r>
      <rPr>
        <b/>
        <sz val="6"/>
        <color indexed="8"/>
        <rFont val="Arial"/>
        <family val="2"/>
      </rPr>
      <t>Total de Resultados de Ingresos (4=1+2+3)</t>
    </r>
  </si>
  <si>
    <t>Formato 7 d) Resultados de Egresos - LDF</t>
  </si>
  <si>
    <t>Resultados de Egresos - LDF</t>
  </si>
  <si>
    <r>
      <t xml:space="preserve">Año del
Ejercicio
Vigente </t>
    </r>
    <r>
      <rPr>
        <b/>
        <vertAlign val="superscript"/>
        <sz val="6"/>
        <color indexed="8"/>
        <rFont val="Arial"/>
        <family val="2"/>
      </rPr>
      <t xml:space="preserve">2 </t>
    </r>
    <r>
      <rPr>
        <b/>
        <sz val="6"/>
        <color indexed="8"/>
        <rFont val="Arial"/>
        <family val="2"/>
      </rPr>
      <t>(d)</t>
    </r>
  </si>
  <si>
    <r>
      <t>3.</t>
    </r>
    <r>
      <rPr>
        <b/>
        <sz val="7"/>
        <color indexed="8"/>
        <rFont val="Times New Roman"/>
        <family val="1"/>
      </rPr>
      <t xml:space="preserve"> </t>
    </r>
    <r>
      <rPr>
        <b/>
        <sz val="6"/>
        <color indexed="8"/>
        <rFont val="Arial"/>
        <family val="2"/>
      </rPr>
      <t>Total del Resultado de Egresos (3=1+2)</t>
    </r>
  </si>
  <si>
    <t xml:space="preserve">1. Los importes corresponden a los egresos totales devengados.
2. Los importes corresponden a los egresos devengados al cierre trimestral más reciente disponible y estimados para el resto del ejercicio. 
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</si>
  <si>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</si>
  <si>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</si>
  <si>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</si>
  <si>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</si>
  <si>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</si>
  <si>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</si>
  <si>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</si>
  <si>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</si>
  <si>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</si>
  <si>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</si>
  <si>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</si>
  <si>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</si>
  <si>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</si>
  <si>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</si>
  <si>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</si>
  <si>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</si>
  <si>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</si>
  <si>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</si>
  <si>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</si>
  <si>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</si>
  <si>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</si>
  <si>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</si>
  <si>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</si>
  <si>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</si>
  <si>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</si>
  <si>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</si>
  <si>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</si>
  <si>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</si>
  <si>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</si>
  <si>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</si>
  <si>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</si>
  <si>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</si>
  <si>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</si>
  <si>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</si>
  <si>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</si>
  <si>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</si>
  <si>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</si>
  <si>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</si>
  <si>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</si>
  <si>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</si>
  <si>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</si>
  <si>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</si>
  <si>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</si>
  <si>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</si>
  <si>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</si>
  <si>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</si>
  <si>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</si>
  <si>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31 de diciembre de 2016</t>
  </si>
  <si>
    <t>al 31 de diciembre de 2016</t>
  </si>
  <si>
    <t>Al 30 de Septiembre de 2017 y al 31 de Diciembre de 2016</t>
  </si>
  <si>
    <t>Del 1 de Enero al 30 de Septiembre de 2017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</si>
</sst>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0000000"/>
    <numFmt numFmtId="173" formatCode="#,##0_ ;[Red]\-#,##0\ "/>
    <numFmt numFmtId="174" formatCode="_-* #,##0.000_-;\-* #,##0.000_-;_-* &quot;-&quot;??_-;_-@_-"/>
    <numFmt numFmtId="175" formatCode="_-* #,##0.0_-;\-* #,##0.0_-;_-* &quot;-&quot;??_-;_-@_-"/>
    <numFmt numFmtId="176" formatCode="_-* #,##0_-;\-* #,##0_-;_-* &quot;-&quot;??_-;_-@_-"/>
    <numFmt numFmtId="177" formatCode="_-* #,##0.0000_-;\-* #,##0.0000_-;_-* &quot;-&quot;??_-;_-@_-"/>
    <numFmt numFmtId="178" formatCode="#,##0_ ;\-#,##0\ "/>
    <numFmt numFmtId="179" formatCode="0_ ;\-0\ "/>
    <numFmt numFmtId="180" formatCode="#,##0.00_ ;\-#,##0.00\ "/>
    <numFmt numFmtId="181" formatCode="[$-C0A]dddd\,\ d&quot; de &quot;mmmm&quot; de &quot;yyyy"/>
    <numFmt numFmtId="182" formatCode="#,##0.0_ ;[Red]\-#,##0.0\ "/>
    <numFmt numFmtId="183" formatCode="#,##0.00_ ;[Red]\-#,##0.00\ "/>
    <numFmt numFmtId="184" formatCode="0.000"/>
    <numFmt numFmtId="185" formatCode="0.0000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6"/>
      <color indexed="8"/>
      <name val="Arial"/>
      <family val="2"/>
    </font>
    <font>
      <b/>
      <vertAlign val="superscript"/>
      <sz val="6"/>
      <color indexed="8"/>
      <name val="Arial"/>
      <family val="2"/>
    </font>
    <font>
      <sz val="6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5"/>
      <color indexed="8"/>
      <name val="Arial"/>
      <family val="2"/>
    </font>
    <font>
      <sz val="5"/>
      <color indexed="8"/>
      <name val="Arial"/>
      <family val="2"/>
    </font>
    <font>
      <b/>
      <i/>
      <sz val="6"/>
      <color indexed="8"/>
      <name val="Arial"/>
      <family val="2"/>
    </font>
    <font>
      <b/>
      <sz val="5.5"/>
      <color indexed="8"/>
      <name val="Arial"/>
      <family val="2"/>
    </font>
    <font>
      <sz val="5.5"/>
      <color indexed="8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7"/>
      <color indexed="8"/>
      <name val="Calibri"/>
      <family val="2"/>
    </font>
    <font>
      <b/>
      <sz val="7"/>
      <color indexed="8"/>
      <name val="Calibri"/>
      <family val="2"/>
    </font>
    <font>
      <sz val="6"/>
      <color indexed="9"/>
      <name val="Arial"/>
      <family val="2"/>
    </font>
    <font>
      <sz val="6"/>
      <color indexed="8"/>
      <name val="Calibri"/>
      <family val="2"/>
    </font>
    <font>
      <b/>
      <sz val="9"/>
      <color indexed="8"/>
      <name val="Arial"/>
      <family val="2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b/>
      <sz val="6"/>
      <color indexed="8"/>
      <name val="Calibri"/>
      <family val="2"/>
    </font>
    <font>
      <sz val="5"/>
      <color indexed="8"/>
      <name val="Calibri"/>
      <family val="2"/>
    </font>
    <font>
      <b/>
      <sz val="5"/>
      <color indexed="8"/>
      <name val="Calibri"/>
      <family val="2"/>
    </font>
    <font>
      <sz val="8"/>
      <color indexed="8"/>
      <name val="Arial"/>
      <family val="2"/>
    </font>
    <font>
      <sz val="9"/>
      <color indexed="8"/>
      <name val="Calibri"/>
      <family val="0"/>
    </font>
    <font>
      <b/>
      <sz val="9"/>
      <color indexed="8"/>
      <name val="Calibri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6"/>
      <color theme="1"/>
      <name val="Arial"/>
      <family val="2"/>
    </font>
    <font>
      <sz val="6"/>
      <color theme="1"/>
      <name val="Arial"/>
      <family val="2"/>
    </font>
    <font>
      <b/>
      <sz val="5.5"/>
      <color theme="1"/>
      <name val="Arial"/>
      <family val="2"/>
    </font>
    <font>
      <sz val="5.5"/>
      <color theme="1"/>
      <name val="Arial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7"/>
      <color theme="1"/>
      <name val="Calibri"/>
      <family val="2"/>
    </font>
    <font>
      <b/>
      <sz val="7"/>
      <color theme="1"/>
      <name val="Calibri"/>
      <family val="2"/>
    </font>
    <font>
      <sz val="6"/>
      <color theme="0"/>
      <name val="Arial"/>
      <family val="2"/>
    </font>
    <font>
      <sz val="6"/>
      <color theme="1"/>
      <name val="Calibri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sz val="9"/>
      <color theme="1"/>
      <name val="Arial"/>
      <family val="2"/>
    </font>
    <font>
      <sz val="12"/>
      <color theme="1"/>
      <name val="Times New Roman"/>
      <family val="1"/>
    </font>
    <font>
      <sz val="11"/>
      <color theme="1"/>
      <name val="Arial"/>
      <family val="2"/>
    </font>
    <font>
      <b/>
      <sz val="6"/>
      <color rgb="FF000000"/>
      <name val="Arial"/>
      <family val="2"/>
    </font>
    <font>
      <sz val="6"/>
      <color rgb="FF000000"/>
      <name val="Arial"/>
      <family val="2"/>
    </font>
    <font>
      <b/>
      <sz val="6"/>
      <color theme="1"/>
      <name val="Calibri"/>
      <family val="2"/>
    </font>
    <font>
      <sz val="5"/>
      <color theme="1"/>
      <name val="Calibri"/>
      <family val="2"/>
    </font>
    <font>
      <b/>
      <sz val="5"/>
      <color theme="1"/>
      <name val="Calibri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>
        <color rgb="FF000000"/>
      </right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>
        <color rgb="FF000000"/>
      </left>
      <right style="medium"/>
      <top/>
      <bottom/>
    </border>
    <border>
      <left style="medium">
        <color rgb="FF000000"/>
      </left>
      <right style="medium">
        <color rgb="FF000000"/>
      </right>
      <top/>
      <bottom>
        <color indexed="63"/>
      </bottom>
    </border>
    <border>
      <left style="medium"/>
      <right style="medium">
        <color rgb="FF000000"/>
      </right>
      <top/>
      <bottom>
        <color indexed="63"/>
      </bottom>
    </border>
    <border>
      <left/>
      <right style="medium">
        <color rgb="FF000000"/>
      </right>
      <top/>
      <bottom style="medium"/>
    </border>
    <border>
      <left/>
      <right style="medium">
        <color rgb="FF000000"/>
      </right>
      <top style="medium"/>
      <bottom/>
    </border>
    <border>
      <left style="medium"/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3" fillId="29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1" fillId="0" borderId="8" applyNumberFormat="0" applyFill="0" applyAlignment="0" applyProtection="0"/>
    <xf numFmtId="0" fontId="64" fillId="0" borderId="9" applyNumberFormat="0" applyFill="0" applyAlignment="0" applyProtection="0"/>
  </cellStyleXfs>
  <cellXfs count="412">
    <xf numFmtId="0" fontId="0" fillId="0" borderId="0" xfId="0" applyFont="1" applyAlignment="1">
      <alignment/>
    </xf>
    <xf numFmtId="0" fontId="65" fillId="0" borderId="10" xfId="0" applyFont="1" applyBorder="1" applyAlignment="1">
      <alignment horizontal="left" vertical="center" wrapText="1"/>
    </xf>
    <xf numFmtId="0" fontId="65" fillId="0" borderId="11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justify" vertical="center" wrapText="1"/>
    </xf>
    <xf numFmtId="0" fontId="65" fillId="0" borderId="11" xfId="0" applyFont="1" applyBorder="1" applyAlignment="1">
      <alignment horizontal="left" vertical="center" wrapText="1"/>
    </xf>
    <xf numFmtId="0" fontId="66" fillId="0" borderId="13" xfId="0" applyFont="1" applyBorder="1" applyAlignment="1">
      <alignment horizontal="justify" vertical="center" wrapText="1"/>
    </xf>
    <xf numFmtId="0" fontId="66" fillId="0" borderId="14" xfId="0" applyFont="1" applyBorder="1" applyAlignment="1">
      <alignment horizontal="justify" vertical="center" wrapText="1"/>
    </xf>
    <xf numFmtId="0" fontId="67" fillId="0" borderId="0" xfId="0" applyFont="1" applyAlignment="1">
      <alignment horizontal="justify" vertical="center" wrapText="1"/>
    </xf>
    <xf numFmtId="0" fontId="67" fillId="0" borderId="14" xfId="0" applyFont="1" applyBorder="1" applyAlignment="1">
      <alignment horizontal="justify" vertical="center" wrapText="1"/>
    </xf>
    <xf numFmtId="0" fontId="67" fillId="0" borderId="13" xfId="0" applyFont="1" applyBorder="1" applyAlignment="1">
      <alignment horizontal="justify" vertical="center" wrapText="1"/>
    </xf>
    <xf numFmtId="0" fontId="67" fillId="0" borderId="11" xfId="0" applyFont="1" applyBorder="1" applyAlignment="1">
      <alignment horizontal="justify" vertical="center" wrapText="1"/>
    </xf>
    <xf numFmtId="0" fontId="67" fillId="0" borderId="12" xfId="0" applyFont="1" applyBorder="1" applyAlignment="1">
      <alignment horizontal="justify" vertical="center" wrapText="1"/>
    </xf>
    <xf numFmtId="0" fontId="65" fillId="33" borderId="15" xfId="0" applyFont="1" applyFill="1" applyBorder="1" applyAlignment="1">
      <alignment horizontal="center" vertical="center"/>
    </xf>
    <xf numFmtId="0" fontId="65" fillId="33" borderId="14" xfId="0" applyFont="1" applyFill="1" applyBorder="1" applyAlignment="1">
      <alignment horizontal="center" vertical="center" wrapText="1"/>
    </xf>
    <xf numFmtId="0" fontId="67" fillId="0" borderId="10" xfId="0" applyFont="1" applyBorder="1" applyAlignment="1">
      <alignment horizontal="justify" vertical="center" wrapText="1"/>
    </xf>
    <xf numFmtId="0" fontId="66" fillId="33" borderId="14" xfId="0" applyFont="1" applyFill="1" applyBorder="1" applyAlignment="1">
      <alignment horizontal="center" vertical="center" wrapText="1"/>
    </xf>
    <xf numFmtId="0" fontId="66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66" fillId="33" borderId="15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vertical="center" wrapText="1"/>
    </xf>
    <xf numFmtId="0" fontId="65" fillId="33" borderId="10" xfId="0" applyFont="1" applyFill="1" applyBorder="1" applyAlignment="1">
      <alignment horizontal="center" vertical="center" wrapText="1"/>
    </xf>
    <xf numFmtId="0" fontId="65" fillId="33" borderId="11" xfId="0" applyFont="1" applyFill="1" applyBorder="1" applyAlignment="1">
      <alignment horizontal="center" vertical="center" wrapText="1"/>
    </xf>
    <xf numFmtId="0" fontId="65" fillId="0" borderId="13" xfId="0" applyFont="1" applyBorder="1" applyAlignment="1">
      <alignment horizontal="justify" vertical="center" wrapText="1"/>
    </xf>
    <xf numFmtId="0" fontId="68" fillId="0" borderId="14" xfId="0" applyFont="1" applyBorder="1" applyAlignment="1">
      <alignment horizontal="justify" vertical="center" wrapText="1"/>
    </xf>
    <xf numFmtId="0" fontId="65" fillId="0" borderId="13" xfId="0" applyFont="1" applyBorder="1" applyAlignment="1">
      <alignment horizontal="left" vertical="center" wrapText="1"/>
    </xf>
    <xf numFmtId="0" fontId="69" fillId="0" borderId="13" xfId="0" applyFont="1" applyBorder="1" applyAlignment="1">
      <alignment horizontal="left" vertical="center" wrapText="1" indent="1"/>
    </xf>
    <xf numFmtId="0" fontId="69" fillId="0" borderId="13" xfId="0" applyFont="1" applyBorder="1" applyAlignment="1">
      <alignment horizontal="left" vertical="center" wrapText="1"/>
    </xf>
    <xf numFmtId="0" fontId="69" fillId="0" borderId="10" xfId="0" applyFont="1" applyBorder="1" applyAlignment="1">
      <alignment horizontal="justify" vertical="center" wrapText="1"/>
    </xf>
    <xf numFmtId="0" fontId="65" fillId="33" borderId="16" xfId="0" applyFont="1" applyFill="1" applyBorder="1" applyAlignment="1">
      <alignment horizontal="center" vertical="center" wrapText="1"/>
    </xf>
    <xf numFmtId="0" fontId="66" fillId="0" borderId="14" xfId="0" applyFont="1" applyBorder="1" applyAlignment="1">
      <alignment horizontal="justify" vertical="center" wrapText="1"/>
    </xf>
    <xf numFmtId="0" fontId="64" fillId="0" borderId="0" xfId="0" applyFont="1" applyAlignment="1">
      <alignment/>
    </xf>
    <xf numFmtId="0" fontId="69" fillId="0" borderId="12" xfId="0" applyFont="1" applyBorder="1" applyAlignment="1">
      <alignment vertical="center"/>
    </xf>
    <xf numFmtId="0" fontId="69" fillId="0" borderId="17" xfId="0" applyFont="1" applyBorder="1" applyAlignment="1">
      <alignment vertical="center" wrapText="1"/>
    </xf>
    <xf numFmtId="0" fontId="69" fillId="0" borderId="14" xfId="0" applyFont="1" applyBorder="1" applyAlignment="1">
      <alignment vertical="center" wrapText="1"/>
    </xf>
    <xf numFmtId="0" fontId="65" fillId="0" borderId="14" xfId="0" applyFont="1" applyBorder="1" applyAlignment="1">
      <alignment vertical="center" wrapText="1"/>
    </xf>
    <xf numFmtId="0" fontId="69" fillId="0" borderId="14" xfId="0" applyFont="1" applyBorder="1" applyAlignment="1">
      <alignment horizontal="left" vertical="center" wrapText="1" indent="5"/>
    </xf>
    <xf numFmtId="0" fontId="65" fillId="0" borderId="17" xfId="0" applyFont="1" applyBorder="1" applyAlignment="1">
      <alignment vertical="center" wrapText="1"/>
    </xf>
    <xf numFmtId="0" fontId="69" fillId="0" borderId="18" xfId="0" applyFont="1" applyBorder="1" applyAlignment="1">
      <alignment vertical="center" wrapText="1"/>
    </xf>
    <xf numFmtId="0" fontId="65" fillId="0" borderId="11" xfId="0" applyFont="1" applyBorder="1" applyAlignment="1">
      <alignment vertical="center" wrapText="1"/>
    </xf>
    <xf numFmtId="0" fontId="69" fillId="0" borderId="11" xfId="0" applyFont="1" applyBorder="1" applyAlignment="1">
      <alignment vertical="center" wrapText="1"/>
    </xf>
    <xf numFmtId="0" fontId="65" fillId="0" borderId="18" xfId="0" applyFont="1" applyBorder="1" applyAlignment="1">
      <alignment vertical="center" wrapText="1"/>
    </xf>
    <xf numFmtId="0" fontId="65" fillId="33" borderId="11" xfId="0" applyFont="1" applyFill="1" applyBorder="1" applyAlignment="1">
      <alignment horizontal="center" vertical="center"/>
    </xf>
    <xf numFmtId="0" fontId="69" fillId="0" borderId="17" xfId="0" applyFont="1" applyBorder="1" applyAlignment="1">
      <alignment vertical="center"/>
    </xf>
    <xf numFmtId="0" fontId="69" fillId="0" borderId="14" xfId="0" applyFont="1" applyBorder="1" applyAlignment="1">
      <alignment vertical="center"/>
    </xf>
    <xf numFmtId="0" fontId="65" fillId="0" borderId="17" xfId="0" applyFont="1" applyBorder="1" applyAlignment="1">
      <alignment vertical="center"/>
    </xf>
    <xf numFmtId="0" fontId="65" fillId="0" borderId="14" xfId="0" applyFont="1" applyBorder="1" applyAlignment="1">
      <alignment vertical="center"/>
    </xf>
    <xf numFmtId="0" fontId="69" fillId="0" borderId="14" xfId="0" applyFont="1" applyBorder="1" applyAlignment="1">
      <alignment horizontal="left" vertical="center" indent="5"/>
    </xf>
    <xf numFmtId="0" fontId="69" fillId="0" borderId="14" xfId="0" applyFont="1" applyBorder="1" applyAlignment="1">
      <alignment horizontal="left" vertical="center" indent="1"/>
    </xf>
    <xf numFmtId="0" fontId="69" fillId="0" borderId="14" xfId="0" applyFont="1" applyBorder="1" applyAlignment="1">
      <alignment horizontal="justify" vertical="center"/>
    </xf>
    <xf numFmtId="0" fontId="69" fillId="34" borderId="14" xfId="0" applyFont="1" applyFill="1" applyBorder="1" applyAlignment="1">
      <alignment vertical="center"/>
    </xf>
    <xf numFmtId="0" fontId="65" fillId="0" borderId="14" xfId="0" applyFont="1" applyBorder="1" applyAlignment="1">
      <alignment horizontal="left" vertical="center" indent="1"/>
    </xf>
    <xf numFmtId="0" fontId="69" fillId="0" borderId="11" xfId="0" applyFont="1" applyBorder="1" applyAlignment="1">
      <alignment horizontal="left" vertical="center" indent="1"/>
    </xf>
    <xf numFmtId="0" fontId="69" fillId="0" borderId="18" xfId="0" applyFont="1" applyBorder="1" applyAlignment="1">
      <alignment horizontal="left" vertical="center"/>
    </xf>
    <xf numFmtId="0" fontId="69" fillId="0" borderId="14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69" fillId="0" borderId="14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70" fillId="33" borderId="11" xfId="0" applyFont="1" applyFill="1" applyBorder="1" applyAlignment="1">
      <alignment horizontal="center" vertical="center" wrapText="1"/>
    </xf>
    <xf numFmtId="0" fontId="71" fillId="0" borderId="0" xfId="0" applyFont="1" applyAlignment="1">
      <alignment horizontal="left" vertical="center" wrapText="1"/>
    </xf>
    <xf numFmtId="0" fontId="71" fillId="0" borderId="12" xfId="0" applyFont="1" applyBorder="1" applyAlignment="1">
      <alignment horizontal="left" vertical="center" wrapText="1"/>
    </xf>
    <xf numFmtId="0" fontId="69" fillId="0" borderId="14" xfId="0" applyFont="1" applyBorder="1" applyAlignment="1">
      <alignment horizontal="center" vertical="center" wrapText="1"/>
    </xf>
    <xf numFmtId="0" fontId="69" fillId="0" borderId="13" xfId="0" applyFont="1" applyBorder="1" applyAlignment="1">
      <alignment horizontal="justify" vertical="center" wrapText="1"/>
    </xf>
    <xf numFmtId="0" fontId="69" fillId="0" borderId="11" xfId="0" applyFont="1" applyBorder="1" applyAlignment="1">
      <alignment horizontal="center" vertical="center" wrapText="1"/>
    </xf>
    <xf numFmtId="0" fontId="69" fillId="0" borderId="11" xfId="0" applyFont="1" applyBorder="1" applyAlignment="1">
      <alignment horizontal="left" vertical="center"/>
    </xf>
    <xf numFmtId="0" fontId="69" fillId="0" borderId="17" xfId="0" applyFont="1" applyBorder="1" applyAlignment="1">
      <alignment horizontal="left" vertical="center" wrapText="1"/>
    </xf>
    <xf numFmtId="0" fontId="69" fillId="0" borderId="17" xfId="0" applyFont="1" applyBorder="1" applyAlignment="1">
      <alignment horizontal="left" vertical="center" wrapText="1" indent="1"/>
    </xf>
    <xf numFmtId="0" fontId="65" fillId="0" borderId="18" xfId="0" applyFont="1" applyBorder="1" applyAlignment="1">
      <alignment horizontal="left" vertical="center" wrapText="1"/>
    </xf>
    <xf numFmtId="0" fontId="65" fillId="0" borderId="10" xfId="0" applyFont="1" applyBorder="1" applyAlignment="1">
      <alignment horizontal="center" vertical="center" wrapText="1"/>
    </xf>
    <xf numFmtId="0" fontId="69" fillId="0" borderId="17" xfId="0" applyFont="1" applyBorder="1" applyAlignment="1">
      <alignment horizontal="left" wrapText="1"/>
    </xf>
    <xf numFmtId="0" fontId="66" fillId="0" borderId="13" xfId="0" applyFont="1" applyBorder="1" applyAlignment="1">
      <alignment horizontal="justify" wrapText="1"/>
    </xf>
    <xf numFmtId="43" fontId="67" fillId="0" borderId="14" xfId="48" applyFont="1" applyBorder="1" applyAlignment="1">
      <alignment horizontal="justify" vertical="center" wrapText="1"/>
    </xf>
    <xf numFmtId="43" fontId="67" fillId="0" borderId="11" xfId="48" applyFont="1" applyBorder="1" applyAlignment="1">
      <alignment horizontal="justify" vertical="center" wrapText="1"/>
    </xf>
    <xf numFmtId="0" fontId="66" fillId="0" borderId="14" xfId="0" applyFont="1" applyBorder="1" applyAlignment="1">
      <alignment horizontal="right" vertical="center" wrapText="1"/>
    </xf>
    <xf numFmtId="43" fontId="67" fillId="0" borderId="14" xfId="48" applyFont="1" applyBorder="1" applyAlignment="1">
      <alignment horizontal="right" vertical="center" wrapText="1"/>
    </xf>
    <xf numFmtId="43" fontId="66" fillId="0" borderId="14" xfId="48" applyFont="1" applyBorder="1" applyAlignment="1">
      <alignment horizontal="justify" vertical="center" wrapText="1"/>
    </xf>
    <xf numFmtId="43" fontId="65" fillId="0" borderId="14" xfId="48" applyFont="1" applyBorder="1" applyAlignment="1">
      <alignment horizontal="justify" vertical="center" wrapText="1"/>
    </xf>
    <xf numFmtId="43" fontId="65" fillId="0" borderId="11" xfId="48" applyFont="1" applyBorder="1" applyAlignment="1">
      <alignment horizontal="justify" vertical="center" wrapText="1"/>
    </xf>
    <xf numFmtId="0" fontId="69" fillId="0" borderId="17" xfId="0" applyFont="1" applyBorder="1" applyAlignment="1">
      <alignment vertical="center"/>
    </xf>
    <xf numFmtId="0" fontId="69" fillId="0" borderId="14" xfId="0" applyFont="1" applyBorder="1" applyAlignment="1">
      <alignment horizontal="left" vertical="center" indent="1"/>
    </xf>
    <xf numFmtId="0" fontId="69" fillId="0" borderId="17" xfId="0" applyFont="1" applyBorder="1" applyAlignment="1">
      <alignment vertical="center" wrapText="1"/>
    </xf>
    <xf numFmtId="43" fontId="0" fillId="0" borderId="0" xfId="0" applyNumberFormat="1" applyAlignment="1">
      <alignment/>
    </xf>
    <xf numFmtId="0" fontId="69" fillId="0" borderId="18" xfId="0" applyFont="1" applyBorder="1" applyAlignment="1">
      <alignment vertical="center"/>
    </xf>
    <xf numFmtId="0" fontId="69" fillId="0" borderId="11" xfId="0" applyFont="1" applyBorder="1" applyAlignment="1">
      <alignment vertical="center"/>
    </xf>
    <xf numFmtId="43" fontId="72" fillId="0" borderId="0" xfId="48" applyFont="1" applyAlignment="1">
      <alignment/>
    </xf>
    <xf numFmtId="43" fontId="73" fillId="0" borderId="0" xfId="48" applyFont="1" applyAlignment="1">
      <alignment/>
    </xf>
    <xf numFmtId="0" fontId="69" fillId="35" borderId="14" xfId="0" applyFont="1" applyFill="1" applyBorder="1" applyAlignment="1">
      <alignment horizontal="left" vertical="center"/>
    </xf>
    <xf numFmtId="43" fontId="74" fillId="0" borderId="0" xfId="48" applyFont="1" applyAlignment="1">
      <alignment/>
    </xf>
    <xf numFmtId="43" fontId="74" fillId="0" borderId="0" xfId="0" applyNumberFormat="1" applyFont="1" applyAlignment="1">
      <alignment/>
    </xf>
    <xf numFmtId="43" fontId="75" fillId="0" borderId="0" xfId="0" applyNumberFormat="1" applyFont="1" applyAlignment="1">
      <alignment/>
    </xf>
    <xf numFmtId="43" fontId="72" fillId="0" borderId="0" xfId="0" applyNumberFormat="1" applyFont="1" applyAlignment="1">
      <alignment/>
    </xf>
    <xf numFmtId="43" fontId="75" fillId="0" borderId="0" xfId="48" applyFont="1" applyAlignment="1">
      <alignment/>
    </xf>
    <xf numFmtId="0" fontId="76" fillId="0" borderId="13" xfId="0" applyFont="1" applyFill="1" applyBorder="1" applyAlignment="1">
      <alignment horizontal="left" vertical="center" wrapText="1"/>
    </xf>
    <xf numFmtId="0" fontId="76" fillId="0" borderId="13" xfId="0" applyFont="1" applyBorder="1" applyAlignment="1">
      <alignment horizontal="left" vertical="center" wrapText="1"/>
    </xf>
    <xf numFmtId="0" fontId="69" fillId="0" borderId="19" xfId="0" applyFont="1" applyBorder="1" applyAlignment="1">
      <alignment vertical="center" wrapText="1"/>
    </xf>
    <xf numFmtId="176" fontId="69" fillId="0" borderId="14" xfId="48" applyNumberFormat="1" applyFont="1" applyBorder="1" applyAlignment="1">
      <alignment horizontal="center" vertical="center" wrapText="1"/>
    </xf>
    <xf numFmtId="0" fontId="69" fillId="0" borderId="17" xfId="0" applyFont="1" applyBorder="1" applyAlignment="1">
      <alignment horizontal="left" vertical="center"/>
    </xf>
    <xf numFmtId="0" fontId="69" fillId="0" borderId="13" xfId="0" applyFont="1" applyBorder="1" applyAlignment="1">
      <alignment vertical="center" wrapText="1"/>
    </xf>
    <xf numFmtId="0" fontId="71" fillId="0" borderId="17" xfId="0" applyFont="1" applyBorder="1" applyAlignment="1">
      <alignment horizontal="left" vertical="center"/>
    </xf>
    <xf numFmtId="3" fontId="69" fillId="0" borderId="14" xfId="48" applyNumberFormat="1" applyFont="1" applyBorder="1" applyAlignment="1">
      <alignment horizontal="right" vertical="center"/>
    </xf>
    <xf numFmtId="3" fontId="69" fillId="0" borderId="11" xfId="48" applyNumberFormat="1" applyFont="1" applyBorder="1" applyAlignment="1">
      <alignment horizontal="right" vertical="center"/>
    </xf>
    <xf numFmtId="3" fontId="69" fillId="0" borderId="19" xfId="0" applyNumberFormat="1" applyFont="1" applyBorder="1" applyAlignment="1">
      <alignment horizontal="right" vertical="center"/>
    </xf>
    <xf numFmtId="3" fontId="69" fillId="0" borderId="14" xfId="0" applyNumberFormat="1" applyFont="1" applyBorder="1" applyAlignment="1">
      <alignment horizontal="right" vertical="center"/>
    </xf>
    <xf numFmtId="3" fontId="69" fillId="0" borderId="10" xfId="0" applyNumberFormat="1" applyFont="1" applyBorder="1" applyAlignment="1">
      <alignment horizontal="right" vertical="center"/>
    </xf>
    <xf numFmtId="173" fontId="0" fillId="0" borderId="0" xfId="0" applyNumberFormat="1" applyAlignment="1">
      <alignment/>
    </xf>
    <xf numFmtId="176" fontId="65" fillId="0" borderId="13" xfId="48" applyNumberFormat="1" applyFont="1" applyBorder="1" applyAlignment="1">
      <alignment vertical="center" wrapText="1"/>
    </xf>
    <xf numFmtId="176" fontId="65" fillId="0" borderId="14" xfId="0" applyNumberFormat="1" applyFont="1" applyBorder="1" applyAlignment="1">
      <alignment horizontal="center" vertical="center" wrapText="1"/>
    </xf>
    <xf numFmtId="43" fontId="77" fillId="0" borderId="0" xfId="48" applyFont="1" applyAlignment="1">
      <alignment/>
    </xf>
    <xf numFmtId="176" fontId="0" fillId="0" borderId="0" xfId="0" applyNumberFormat="1" applyAlignment="1">
      <alignment/>
    </xf>
    <xf numFmtId="3" fontId="69" fillId="0" borderId="14" xfId="0" applyNumberFormat="1" applyFont="1" applyBorder="1" applyAlignment="1">
      <alignment horizontal="center" vertical="center" wrapText="1"/>
    </xf>
    <xf numFmtId="3" fontId="65" fillId="0" borderId="14" xfId="48" applyNumberFormat="1" applyFont="1" applyBorder="1" applyAlignment="1">
      <alignment horizontal="right" vertical="center" wrapText="1"/>
    </xf>
    <xf numFmtId="3" fontId="65" fillId="0" borderId="14" xfId="0" applyNumberFormat="1" applyFont="1" applyBorder="1" applyAlignment="1">
      <alignment horizontal="right" vertical="center" wrapText="1"/>
    </xf>
    <xf numFmtId="3" fontId="65" fillId="0" borderId="14" xfId="48" applyNumberFormat="1" applyFont="1" applyBorder="1" applyAlignment="1">
      <alignment horizontal="right" vertical="center"/>
    </xf>
    <xf numFmtId="3" fontId="69" fillId="0" borderId="14" xfId="0" applyNumberFormat="1" applyFont="1" applyBorder="1" applyAlignment="1">
      <alignment horizontal="right" vertical="center" wrapText="1"/>
    </xf>
    <xf numFmtId="3" fontId="69" fillId="0" borderId="11" xfId="48" applyNumberFormat="1" applyFont="1" applyBorder="1" applyAlignment="1">
      <alignment horizontal="center" vertical="center"/>
    </xf>
    <xf numFmtId="3" fontId="69" fillId="0" borderId="11" xfId="0" applyNumberFormat="1" applyFont="1" applyBorder="1" applyAlignment="1">
      <alignment horizontal="center" vertical="center"/>
    </xf>
    <xf numFmtId="0" fontId="69" fillId="0" borderId="0" xfId="0" applyFont="1" applyBorder="1" applyAlignment="1">
      <alignment horizontal="left" vertical="center"/>
    </xf>
    <xf numFmtId="3" fontId="69" fillId="0" borderId="0" xfId="48" applyNumberFormat="1" applyFont="1" applyBorder="1" applyAlignment="1">
      <alignment horizontal="center" vertical="center"/>
    </xf>
    <xf numFmtId="43" fontId="69" fillId="0" borderId="0" xfId="48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69" fillId="0" borderId="17" xfId="0" applyFont="1" applyBorder="1" applyAlignment="1">
      <alignment vertical="center"/>
    </xf>
    <xf numFmtId="0" fontId="69" fillId="0" borderId="13" xfId="0" applyFont="1" applyBorder="1" applyAlignment="1">
      <alignment vertical="center"/>
    </xf>
    <xf numFmtId="0" fontId="65" fillId="0" borderId="17" xfId="0" applyFont="1" applyBorder="1" applyAlignment="1">
      <alignment vertical="center"/>
    </xf>
    <xf numFmtId="0" fontId="65" fillId="0" borderId="13" xfId="0" applyFont="1" applyBorder="1" applyAlignment="1">
      <alignment vertical="center"/>
    </xf>
    <xf numFmtId="0" fontId="65" fillId="0" borderId="14" xfId="0" applyFont="1" applyBorder="1" applyAlignment="1">
      <alignment vertical="center"/>
    </xf>
    <xf numFmtId="0" fontId="65" fillId="0" borderId="17" xfId="0" applyFont="1" applyBorder="1" applyAlignment="1">
      <alignment vertical="center" wrapText="1"/>
    </xf>
    <xf numFmtId="176" fontId="67" fillId="0" borderId="14" xfId="48" applyNumberFormat="1" applyFont="1" applyBorder="1" applyAlignment="1">
      <alignment horizontal="justify" vertical="center" wrapText="1"/>
    </xf>
    <xf numFmtId="176" fontId="67" fillId="0" borderId="14" xfId="48" applyNumberFormat="1" applyFont="1" applyBorder="1" applyAlignment="1">
      <alignment horizontal="right" vertical="center" wrapText="1"/>
    </xf>
    <xf numFmtId="176" fontId="67" fillId="0" borderId="14" xfId="0" applyNumberFormat="1" applyFont="1" applyBorder="1" applyAlignment="1">
      <alignment horizontal="justify" vertical="center" wrapText="1"/>
    </xf>
    <xf numFmtId="176" fontId="67" fillId="0" borderId="11" xfId="0" applyNumberFormat="1" applyFont="1" applyBorder="1" applyAlignment="1">
      <alignment horizontal="justify" vertical="center" wrapText="1"/>
    </xf>
    <xf numFmtId="178" fontId="65" fillId="0" borderId="14" xfId="48" applyNumberFormat="1" applyFont="1" applyBorder="1" applyAlignment="1">
      <alignment horizontal="right" vertical="center" wrapText="1"/>
    </xf>
    <xf numFmtId="178" fontId="69" fillId="0" borderId="14" xfId="48" applyNumberFormat="1" applyFont="1" applyBorder="1" applyAlignment="1">
      <alignment horizontal="right" vertical="center" wrapText="1"/>
    </xf>
    <xf numFmtId="3" fontId="65" fillId="0" borderId="14" xfId="48" applyNumberFormat="1" applyFont="1" applyBorder="1" applyAlignment="1">
      <alignment vertical="center" wrapText="1"/>
    </xf>
    <xf numFmtId="3" fontId="69" fillId="0" borderId="14" xfId="48" applyNumberFormat="1" applyFont="1" applyBorder="1" applyAlignment="1">
      <alignment vertical="center" wrapText="1"/>
    </xf>
    <xf numFmtId="3" fontId="69" fillId="0" borderId="14" xfId="0" applyNumberFormat="1" applyFont="1" applyBorder="1" applyAlignment="1">
      <alignment vertical="center" wrapText="1"/>
    </xf>
    <xf numFmtId="3" fontId="69" fillId="33" borderId="14" xfId="0" applyNumberFormat="1" applyFont="1" applyFill="1" applyBorder="1" applyAlignment="1">
      <alignment vertical="center" wrapText="1"/>
    </xf>
    <xf numFmtId="3" fontId="65" fillId="0" borderId="14" xfId="0" applyNumberFormat="1" applyFont="1" applyBorder="1" applyAlignment="1">
      <alignment vertical="center" wrapText="1"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65" fillId="0" borderId="0" xfId="0" applyFont="1" applyBorder="1" applyAlignment="1">
      <alignment horizontal="left" vertical="center" wrapText="1" indent="1"/>
    </xf>
    <xf numFmtId="0" fontId="0" fillId="0" borderId="17" xfId="0" applyBorder="1" applyAlignment="1">
      <alignment/>
    </xf>
    <xf numFmtId="0" fontId="65" fillId="0" borderId="0" xfId="0" applyFont="1" applyBorder="1" applyAlignment="1">
      <alignment horizontal="left" vertical="center" indent="1"/>
    </xf>
    <xf numFmtId="176" fontId="65" fillId="0" borderId="13" xfId="48" applyNumberFormat="1" applyFont="1" applyBorder="1" applyAlignment="1">
      <alignment vertical="center"/>
    </xf>
    <xf numFmtId="176" fontId="65" fillId="0" borderId="14" xfId="48" applyNumberFormat="1" applyFont="1" applyBorder="1" applyAlignment="1">
      <alignment vertical="center"/>
    </xf>
    <xf numFmtId="171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0" fontId="64" fillId="0" borderId="0" xfId="0" applyFont="1" applyAlignment="1">
      <alignment horizontal="center"/>
    </xf>
    <xf numFmtId="0" fontId="69" fillId="0" borderId="0" xfId="0" applyFont="1" applyBorder="1" applyAlignment="1">
      <alignment vertical="center"/>
    </xf>
    <xf numFmtId="0" fontId="69" fillId="0" borderId="0" xfId="0" applyFont="1" applyBorder="1" applyAlignment="1">
      <alignment horizontal="left" vertical="center" indent="1"/>
    </xf>
    <xf numFmtId="3" fontId="69" fillId="0" borderId="14" xfId="0" applyNumberFormat="1" applyFont="1" applyBorder="1" applyAlignment="1">
      <alignment vertical="center"/>
    </xf>
    <xf numFmtId="3" fontId="69" fillId="0" borderId="14" xfId="48" applyNumberFormat="1" applyFont="1" applyBorder="1" applyAlignment="1">
      <alignment horizontal="right" vertical="center" wrapText="1"/>
    </xf>
    <xf numFmtId="0" fontId="69" fillId="0" borderId="0" xfId="0" applyFont="1" applyAlignment="1">
      <alignment horizontal="justify" vertical="center" wrapText="1"/>
    </xf>
    <xf numFmtId="0" fontId="69" fillId="0" borderId="14" xfId="0" applyFont="1" applyBorder="1" applyAlignment="1">
      <alignment horizontal="justify" vertical="center" wrapText="1"/>
    </xf>
    <xf numFmtId="176" fontId="69" fillId="0" borderId="14" xfId="48" applyNumberFormat="1" applyFont="1" applyBorder="1" applyAlignment="1">
      <alignment horizontal="justify" vertical="center" wrapText="1"/>
    </xf>
    <xf numFmtId="176" fontId="69" fillId="0" borderId="14" xfId="48" applyNumberFormat="1" applyFont="1" applyBorder="1" applyAlignment="1">
      <alignment horizontal="right" vertical="center" wrapText="1"/>
    </xf>
    <xf numFmtId="0" fontId="65" fillId="0" borderId="14" xfId="0" applyFont="1" applyBorder="1" applyAlignment="1">
      <alignment horizontal="justify" vertical="center" wrapText="1"/>
    </xf>
    <xf numFmtId="0" fontId="69" fillId="0" borderId="10" xfId="0" applyFont="1" applyBorder="1" applyAlignment="1">
      <alignment horizontal="left" vertical="center" wrapText="1"/>
    </xf>
    <xf numFmtId="176" fontId="69" fillId="0" borderId="11" xfId="48" applyNumberFormat="1" applyFont="1" applyBorder="1" applyAlignment="1">
      <alignment horizontal="justify" vertical="center" wrapText="1"/>
    </xf>
    <xf numFmtId="0" fontId="69" fillId="0" borderId="12" xfId="0" applyFont="1" applyBorder="1" applyAlignment="1">
      <alignment horizontal="justify" vertical="center" wrapText="1"/>
    </xf>
    <xf numFmtId="0" fontId="68" fillId="0" borderId="11" xfId="0" applyFont="1" applyBorder="1" applyAlignment="1">
      <alignment horizontal="justify" vertical="center" wrapText="1"/>
    </xf>
    <xf numFmtId="176" fontId="69" fillId="0" borderId="11" xfId="48" applyNumberFormat="1" applyFont="1" applyBorder="1" applyAlignment="1">
      <alignment horizontal="right" vertical="center" wrapText="1"/>
    </xf>
    <xf numFmtId="0" fontId="65" fillId="0" borderId="19" xfId="0" applyFont="1" applyBorder="1" applyAlignment="1">
      <alignment horizontal="justify" vertical="center" wrapText="1"/>
    </xf>
    <xf numFmtId="176" fontId="69" fillId="0" borderId="15" xfId="48" applyNumberFormat="1" applyFont="1" applyBorder="1" applyAlignment="1">
      <alignment horizontal="justify" vertical="center" wrapText="1"/>
    </xf>
    <xf numFmtId="0" fontId="69" fillId="0" borderId="20" xfId="0" applyFont="1" applyBorder="1" applyAlignment="1">
      <alignment horizontal="justify" vertical="center" wrapText="1"/>
    </xf>
    <xf numFmtId="0" fontId="65" fillId="0" borderId="15" xfId="0" applyFont="1" applyBorder="1" applyAlignment="1">
      <alignment horizontal="justify" vertical="center" wrapText="1"/>
    </xf>
    <xf numFmtId="0" fontId="69" fillId="0" borderId="0" xfId="0" applyFont="1" applyBorder="1" applyAlignment="1">
      <alignment horizontal="justify" vertical="center" wrapText="1"/>
    </xf>
    <xf numFmtId="0" fontId="65" fillId="0" borderId="0" xfId="0" applyFont="1" applyAlignment="1">
      <alignment horizontal="justify" vertical="center" wrapText="1"/>
    </xf>
    <xf numFmtId="176" fontId="69" fillId="0" borderId="14" xfId="0" applyNumberFormat="1" applyFont="1" applyBorder="1" applyAlignment="1">
      <alignment horizontal="justify" vertical="center" wrapText="1"/>
    </xf>
    <xf numFmtId="0" fontId="65" fillId="0" borderId="17" xfId="0" applyFont="1" applyBorder="1" applyAlignment="1">
      <alignment horizontal="justify" vertical="center" wrapText="1"/>
    </xf>
    <xf numFmtId="0" fontId="69" fillId="0" borderId="17" xfId="0" applyFont="1" applyBorder="1" applyAlignment="1">
      <alignment horizontal="justify" vertical="center" wrapText="1"/>
    </xf>
    <xf numFmtId="178" fontId="69" fillId="33" borderId="14" xfId="48" applyNumberFormat="1" applyFont="1" applyFill="1" applyBorder="1" applyAlignment="1">
      <alignment horizontal="right" vertical="center" wrapText="1"/>
    </xf>
    <xf numFmtId="43" fontId="68" fillId="0" borderId="11" xfId="48" applyFont="1" applyBorder="1" applyAlignment="1">
      <alignment horizontal="justify" vertical="center" wrapText="1"/>
    </xf>
    <xf numFmtId="3" fontId="78" fillId="0" borderId="14" xfId="48" applyNumberFormat="1" applyFont="1" applyBorder="1" applyAlignment="1">
      <alignment horizontal="right" vertical="center"/>
    </xf>
    <xf numFmtId="3" fontId="78" fillId="0" borderId="13" xfId="0" applyNumberFormat="1" applyFont="1" applyBorder="1" applyAlignment="1">
      <alignment horizontal="right" vertical="center"/>
    </xf>
    <xf numFmtId="0" fontId="78" fillId="0" borderId="17" xfId="0" applyFont="1" applyBorder="1" applyAlignment="1">
      <alignment horizontal="left" vertical="center"/>
    </xf>
    <xf numFmtId="3" fontId="78" fillId="0" borderId="13" xfId="48" applyNumberFormat="1" applyFont="1" applyBorder="1" applyAlignment="1">
      <alignment horizontal="right" vertical="center"/>
    </xf>
    <xf numFmtId="0" fontId="78" fillId="0" borderId="0" xfId="0" applyFont="1" applyAlignment="1">
      <alignment horizontal="left" vertical="center"/>
    </xf>
    <xf numFmtId="0" fontId="78" fillId="0" borderId="21" xfId="0" applyFont="1" applyBorder="1" applyAlignment="1">
      <alignment horizontal="left" vertical="center" wrapText="1"/>
    </xf>
    <xf numFmtId="3" fontId="78" fillId="33" borderId="14" xfId="48" applyNumberFormat="1" applyFont="1" applyFill="1" applyBorder="1" applyAlignment="1">
      <alignment horizontal="right" vertical="center"/>
    </xf>
    <xf numFmtId="0" fontId="78" fillId="0" borderId="14" xfId="0" applyFont="1" applyBorder="1" applyAlignment="1">
      <alignment horizontal="left" vertical="center" wrapText="1"/>
    </xf>
    <xf numFmtId="3" fontId="79" fillId="0" borderId="14" xfId="48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3" fontId="65" fillId="0" borderId="14" xfId="0" applyNumberFormat="1" applyFont="1" applyBorder="1" applyAlignment="1">
      <alignment horizontal="right" vertical="center"/>
    </xf>
    <xf numFmtId="3" fontId="78" fillId="0" borderId="13" xfId="48" applyNumberFormat="1" applyFont="1" applyBorder="1" applyAlignment="1">
      <alignment horizontal="right" vertical="center"/>
    </xf>
    <xf numFmtId="0" fontId="78" fillId="0" borderId="0" xfId="0" applyFont="1" applyBorder="1" applyAlignment="1">
      <alignment horizontal="left" vertical="center"/>
    </xf>
    <xf numFmtId="3" fontId="79" fillId="0" borderId="13" xfId="48" applyNumberFormat="1" applyFont="1" applyBorder="1" applyAlignment="1">
      <alignment horizontal="right" vertical="center"/>
    </xf>
    <xf numFmtId="0" fontId="71" fillId="0" borderId="18" xfId="0" applyFont="1" applyBorder="1" applyAlignment="1">
      <alignment horizontal="left" vertical="center"/>
    </xf>
    <xf numFmtId="178" fontId="65" fillId="0" borderId="13" xfId="48" applyNumberFormat="1" applyFont="1" applyBorder="1" applyAlignment="1">
      <alignment horizontal="right" vertical="center" wrapText="1"/>
    </xf>
    <xf numFmtId="178" fontId="69" fillId="0" borderId="13" xfId="48" applyNumberFormat="1" applyFont="1" applyBorder="1" applyAlignment="1">
      <alignment horizontal="right" vertical="center" wrapText="1"/>
    </xf>
    <xf numFmtId="178" fontId="69" fillId="0" borderId="13" xfId="48" applyNumberFormat="1" applyFont="1" applyBorder="1" applyAlignment="1">
      <alignment horizontal="right" wrapText="1"/>
    </xf>
    <xf numFmtId="3" fontId="69" fillId="0" borderId="14" xfId="48" applyNumberFormat="1" applyFont="1" applyFill="1" applyBorder="1" applyAlignment="1">
      <alignment horizontal="right" vertical="center" wrapText="1"/>
    </xf>
    <xf numFmtId="176" fontId="69" fillId="0" borderId="14" xfId="48" applyNumberFormat="1" applyFont="1" applyFill="1" applyBorder="1" applyAlignment="1">
      <alignment horizontal="justify" vertical="center" wrapText="1"/>
    </xf>
    <xf numFmtId="176" fontId="69" fillId="0" borderId="11" xfId="48" applyNumberFormat="1" applyFont="1" applyFill="1" applyBorder="1" applyAlignment="1">
      <alignment horizontal="justify" vertical="center" wrapText="1"/>
    </xf>
    <xf numFmtId="3" fontId="69" fillId="0" borderId="0" xfId="48" applyNumberFormat="1" applyFont="1" applyFill="1" applyBorder="1" applyAlignment="1">
      <alignment horizontal="right" vertical="center" wrapText="1"/>
    </xf>
    <xf numFmtId="43" fontId="0" fillId="0" borderId="0" xfId="48" applyFont="1" applyAlignment="1">
      <alignment/>
    </xf>
    <xf numFmtId="0" fontId="69" fillId="35" borderId="14" xfId="0" applyFont="1" applyFill="1" applyBorder="1" applyAlignment="1">
      <alignment horizontal="justify" vertical="center" wrapText="1"/>
    </xf>
    <xf numFmtId="0" fontId="65" fillId="33" borderId="11" xfId="0" applyFont="1" applyFill="1" applyBorder="1" applyAlignment="1">
      <alignment horizontal="center" vertical="center" wrapText="1"/>
    </xf>
    <xf numFmtId="0" fontId="69" fillId="0" borderId="14" xfId="0" applyFont="1" applyBorder="1" applyAlignment="1">
      <alignment horizontal="justify" vertical="center" wrapText="1"/>
    </xf>
    <xf numFmtId="0" fontId="65" fillId="33" borderId="16" xfId="0" applyFont="1" applyFill="1" applyBorder="1" applyAlignment="1">
      <alignment horizontal="center" vertical="center"/>
    </xf>
    <xf numFmtId="0" fontId="65" fillId="33" borderId="16" xfId="0" applyFont="1" applyFill="1" applyBorder="1" applyAlignment="1">
      <alignment horizontal="center" vertical="center" wrapText="1"/>
    </xf>
    <xf numFmtId="0" fontId="69" fillId="0" borderId="17" xfId="0" applyFont="1" applyBorder="1" applyAlignment="1">
      <alignment vertical="center"/>
    </xf>
    <xf numFmtId="0" fontId="65" fillId="33" borderId="15" xfId="0" applyFont="1" applyFill="1" applyBorder="1" applyAlignment="1">
      <alignment horizontal="center" vertical="center" wrapText="1"/>
    </xf>
    <xf numFmtId="0" fontId="80" fillId="0" borderId="0" xfId="0" applyFont="1" applyAlignment="1">
      <alignment/>
    </xf>
    <xf numFmtId="0" fontId="80" fillId="0" borderId="0" xfId="0" applyFont="1" applyAlignment="1">
      <alignment/>
    </xf>
    <xf numFmtId="0" fontId="65" fillId="0" borderId="17" xfId="0" applyFont="1" applyFill="1" applyBorder="1" applyAlignment="1">
      <alignment horizontal="center" vertical="center"/>
    </xf>
    <xf numFmtId="0" fontId="69" fillId="0" borderId="13" xfId="0" applyFont="1" applyFill="1" applyBorder="1" applyAlignment="1">
      <alignment horizontal="justify" vertical="center" wrapText="1"/>
    </xf>
    <xf numFmtId="0" fontId="69" fillId="0" borderId="14" xfId="0" applyFont="1" applyFill="1" applyBorder="1" applyAlignment="1">
      <alignment horizontal="center" vertical="center" wrapText="1"/>
    </xf>
    <xf numFmtId="0" fontId="81" fillId="0" borderId="0" xfId="0" applyFont="1" applyFill="1" applyAlignment="1">
      <alignment vertical="center" wrapText="1"/>
    </xf>
    <xf numFmtId="0" fontId="65" fillId="0" borderId="13" xfId="0" applyFont="1" applyFill="1" applyBorder="1" applyAlignment="1">
      <alignment horizontal="left" vertical="center" wrapText="1" indent="1"/>
    </xf>
    <xf numFmtId="0" fontId="69" fillId="0" borderId="13" xfId="0" applyFont="1" applyFill="1" applyBorder="1" applyAlignment="1">
      <alignment horizontal="left" vertical="center" wrapText="1" indent="3"/>
    </xf>
    <xf numFmtId="0" fontId="69" fillId="0" borderId="13" xfId="0" applyFont="1" applyFill="1" applyBorder="1" applyAlignment="1">
      <alignment horizontal="left" vertical="center" wrapText="1"/>
    </xf>
    <xf numFmtId="0" fontId="69" fillId="0" borderId="14" xfId="0" applyFont="1" applyFill="1" applyBorder="1" applyAlignment="1">
      <alignment horizontal="justify" vertical="center" wrapText="1"/>
    </xf>
    <xf numFmtId="0" fontId="65" fillId="0" borderId="13" xfId="0" applyFont="1" applyFill="1" applyBorder="1" applyAlignment="1">
      <alignment horizontal="left" vertical="center" wrapText="1"/>
    </xf>
    <xf numFmtId="0" fontId="69" fillId="0" borderId="10" xfId="0" applyFont="1" applyFill="1" applyBorder="1" applyAlignment="1">
      <alignment horizontal="left" vertical="center" wrapText="1"/>
    </xf>
    <xf numFmtId="0" fontId="69" fillId="0" borderId="11" xfId="0" applyFont="1" applyFill="1" applyBorder="1" applyAlignment="1">
      <alignment horizontal="center" vertical="center" wrapText="1"/>
    </xf>
    <xf numFmtId="0" fontId="65" fillId="0" borderId="13" xfId="0" applyFont="1" applyBorder="1" applyAlignment="1">
      <alignment horizontal="left" vertical="center" wrapText="1" indent="1"/>
    </xf>
    <xf numFmtId="0" fontId="81" fillId="0" borderId="0" xfId="0" applyFont="1" applyAlignment="1">
      <alignment vertical="center" wrapText="1"/>
    </xf>
    <xf numFmtId="0" fontId="69" fillId="0" borderId="13" xfId="0" applyFont="1" applyBorder="1" applyAlignment="1">
      <alignment horizontal="left" vertical="center" wrapText="1" indent="3"/>
    </xf>
    <xf numFmtId="0" fontId="69" fillId="0" borderId="11" xfId="0" applyFont="1" applyBorder="1" applyAlignment="1">
      <alignment horizontal="justify" vertical="center" wrapText="1"/>
    </xf>
    <xf numFmtId="0" fontId="82" fillId="0" borderId="0" xfId="0" applyFont="1" applyAlignment="1">
      <alignment/>
    </xf>
    <xf numFmtId="0" fontId="65" fillId="33" borderId="22" xfId="0" applyFont="1" applyFill="1" applyBorder="1" applyAlignment="1">
      <alignment horizontal="center" vertical="center"/>
    </xf>
    <xf numFmtId="0" fontId="69" fillId="0" borderId="13" xfId="0" applyFont="1" applyFill="1" applyBorder="1" applyAlignment="1">
      <alignment horizontal="left" vertical="center" wrapText="1" indent="4"/>
    </xf>
    <xf numFmtId="0" fontId="69" fillId="0" borderId="10" xfId="0" applyFont="1" applyFill="1" applyBorder="1" applyAlignment="1">
      <alignment horizontal="justify" vertical="center" wrapText="1"/>
    </xf>
    <xf numFmtId="0" fontId="69" fillId="0" borderId="11" xfId="0" applyFont="1" applyFill="1" applyBorder="1" applyAlignment="1">
      <alignment horizontal="justify" vertical="center" wrapText="1"/>
    </xf>
    <xf numFmtId="0" fontId="65" fillId="0" borderId="13" xfId="0" applyFont="1" applyBorder="1" applyAlignment="1">
      <alignment horizontal="justify" vertical="center"/>
    </xf>
    <xf numFmtId="0" fontId="69" fillId="0" borderId="13" xfId="0" applyFont="1" applyBorder="1" applyAlignment="1">
      <alignment horizontal="justify" vertical="center"/>
    </xf>
    <xf numFmtId="0" fontId="69" fillId="0" borderId="10" xfId="0" applyFont="1" applyBorder="1" applyAlignment="1">
      <alignment horizontal="justify" vertical="center"/>
    </xf>
    <xf numFmtId="0" fontId="69" fillId="0" borderId="11" xfId="0" applyFont="1" applyBorder="1" applyAlignment="1">
      <alignment horizontal="justify" vertical="center"/>
    </xf>
    <xf numFmtId="0" fontId="83" fillId="0" borderId="10" xfId="0" applyFont="1" applyBorder="1" applyAlignment="1">
      <alignment vertical="center"/>
    </xf>
    <xf numFmtId="0" fontId="83" fillId="0" borderId="11" xfId="0" applyFont="1" applyBorder="1" applyAlignment="1">
      <alignment horizontal="center" vertical="center" wrapText="1"/>
    </xf>
    <xf numFmtId="0" fontId="83" fillId="0" borderId="17" xfId="0" applyFont="1" applyBorder="1" applyAlignment="1">
      <alignment vertical="center"/>
    </xf>
    <xf numFmtId="0" fontId="83" fillId="0" borderId="13" xfId="0" applyFont="1" applyBorder="1" applyAlignment="1">
      <alignment horizontal="center" vertical="center"/>
    </xf>
    <xf numFmtId="0" fontId="83" fillId="0" borderId="14" xfId="0" applyFont="1" applyBorder="1" applyAlignment="1">
      <alignment horizontal="center" vertical="center"/>
    </xf>
    <xf numFmtId="0" fontId="84" fillId="0" borderId="13" xfId="0" applyFont="1" applyBorder="1" applyAlignment="1">
      <alignment horizontal="center" vertical="center"/>
    </xf>
    <xf numFmtId="0" fontId="84" fillId="0" borderId="14" xfId="0" applyFont="1" applyBorder="1" applyAlignment="1">
      <alignment horizontal="center" vertical="center"/>
    </xf>
    <xf numFmtId="0" fontId="69" fillId="0" borderId="17" xfId="0" applyFont="1" applyBorder="1" applyAlignment="1">
      <alignment horizontal="left" vertical="center" indent="1"/>
    </xf>
    <xf numFmtId="0" fontId="84" fillId="0" borderId="17" xfId="0" applyFont="1" applyBorder="1" applyAlignment="1">
      <alignment vertical="center"/>
    </xf>
    <xf numFmtId="0" fontId="83" fillId="0" borderId="17" xfId="0" applyFont="1" applyBorder="1" applyAlignment="1">
      <alignment vertical="center" wrapText="1"/>
    </xf>
    <xf numFmtId="0" fontId="84" fillId="0" borderId="18" xfId="0" applyFont="1" applyBorder="1" applyAlignment="1">
      <alignment vertical="center"/>
    </xf>
    <xf numFmtId="0" fontId="84" fillId="0" borderId="10" xfId="0" applyFont="1" applyBorder="1" applyAlignment="1">
      <alignment horizontal="center" vertical="center"/>
    </xf>
    <xf numFmtId="0" fontId="84" fillId="0" borderId="11" xfId="0" applyFont="1" applyBorder="1" applyAlignment="1">
      <alignment horizontal="center" vertical="center"/>
    </xf>
    <xf numFmtId="0" fontId="67" fillId="0" borderId="0" xfId="0" applyFont="1" applyBorder="1" applyAlignment="1">
      <alignment horizontal="justify" vertical="center" wrapText="1"/>
    </xf>
    <xf numFmtId="176" fontId="67" fillId="0" borderId="0" xfId="0" applyNumberFormat="1" applyFont="1" applyBorder="1" applyAlignment="1">
      <alignment horizontal="justify" vertical="center" wrapText="1"/>
    </xf>
    <xf numFmtId="43" fontId="67" fillId="0" borderId="0" xfId="48" applyFont="1" applyBorder="1" applyAlignment="1">
      <alignment horizontal="justify" vertical="center" wrapText="1"/>
    </xf>
    <xf numFmtId="43" fontId="65" fillId="0" borderId="0" xfId="48" applyFont="1" applyBorder="1" applyAlignment="1">
      <alignment horizontal="justify" vertical="center" wrapText="1"/>
    </xf>
    <xf numFmtId="0" fontId="65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65" fillId="0" borderId="12" xfId="0" applyFont="1" applyBorder="1" applyAlignment="1">
      <alignment horizontal="left" vertical="center" wrapText="1" indent="1"/>
    </xf>
    <xf numFmtId="176" fontId="85" fillId="0" borderId="10" xfId="48" applyNumberFormat="1" applyFont="1" applyBorder="1" applyAlignment="1">
      <alignment/>
    </xf>
    <xf numFmtId="39" fontId="74" fillId="0" borderId="0" xfId="48" applyNumberFormat="1" applyFont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>
      <alignment wrapText="1"/>
    </xf>
    <xf numFmtId="178" fontId="65" fillId="0" borderId="14" xfId="48" applyNumberFormat="1" applyFont="1" applyBorder="1" applyAlignment="1">
      <alignment vertical="center"/>
    </xf>
    <xf numFmtId="4" fontId="70" fillId="0" borderId="13" xfId="48" applyNumberFormat="1" applyFont="1" applyBorder="1" applyAlignment="1">
      <alignment horizontal="right" vertical="center"/>
    </xf>
    <xf numFmtId="4" fontId="71" fillId="0" borderId="13" xfId="48" applyNumberFormat="1" applyFont="1" applyBorder="1" applyAlignment="1">
      <alignment horizontal="right" vertical="center"/>
    </xf>
    <xf numFmtId="4" fontId="71" fillId="0" borderId="14" xfId="48" applyNumberFormat="1" applyFont="1" applyBorder="1" applyAlignment="1">
      <alignment horizontal="right" vertical="center"/>
    </xf>
    <xf numFmtId="4" fontId="71" fillId="0" borderId="13" xfId="48" applyNumberFormat="1" applyFont="1" applyFill="1" applyBorder="1" applyAlignment="1">
      <alignment horizontal="right" vertical="center"/>
    </xf>
    <xf numFmtId="4" fontId="71" fillId="0" borderId="14" xfId="48" applyNumberFormat="1" applyFont="1" applyFill="1" applyBorder="1" applyAlignment="1">
      <alignment horizontal="right" vertical="center"/>
    </xf>
    <xf numFmtId="4" fontId="70" fillId="0" borderId="14" xfId="48" applyNumberFormat="1" applyFont="1" applyBorder="1" applyAlignment="1">
      <alignment horizontal="right" vertical="center"/>
    </xf>
    <xf numFmtId="4" fontId="71" fillId="0" borderId="10" xfId="48" applyNumberFormat="1" applyFont="1" applyBorder="1" applyAlignment="1">
      <alignment horizontal="right" vertical="center"/>
    </xf>
    <xf numFmtId="4" fontId="71" fillId="0" borderId="11" xfId="48" applyNumberFormat="1" applyFont="1" applyBorder="1" applyAlignment="1">
      <alignment horizontal="right" vertical="center"/>
    </xf>
    <xf numFmtId="4" fontId="70" fillId="0" borderId="19" xfId="48" applyNumberFormat="1" applyFont="1" applyBorder="1" applyAlignment="1">
      <alignment horizontal="right" vertical="center"/>
    </xf>
    <xf numFmtId="4" fontId="71" fillId="0" borderId="13" xfId="48" applyNumberFormat="1" applyFont="1" applyBorder="1" applyAlignment="1">
      <alignment horizontal="center" vertical="center"/>
    </xf>
    <xf numFmtId="4" fontId="71" fillId="0" borderId="14" xfId="48" applyNumberFormat="1" applyFont="1" applyBorder="1" applyAlignment="1">
      <alignment horizontal="center" vertical="center"/>
    </xf>
    <xf numFmtId="176" fontId="74" fillId="0" borderId="0" xfId="0" applyNumberFormat="1" applyFont="1" applyAlignment="1">
      <alignment/>
    </xf>
    <xf numFmtId="176" fontId="65" fillId="0" borderId="13" xfId="48" applyNumberFormat="1" applyFont="1" applyBorder="1" applyAlignment="1">
      <alignment/>
    </xf>
    <xf numFmtId="0" fontId="65" fillId="33" borderId="11" xfId="0" applyFont="1" applyFill="1" applyBorder="1" applyAlignment="1">
      <alignment horizontal="center" vertical="center" wrapText="1"/>
    </xf>
    <xf numFmtId="0" fontId="70" fillId="33" borderId="11" xfId="0" applyFont="1" applyFill="1" applyBorder="1" applyAlignment="1">
      <alignment horizontal="center" vertical="center"/>
    </xf>
    <xf numFmtId="0" fontId="65" fillId="0" borderId="17" xfId="0" applyFont="1" applyBorder="1" applyAlignment="1">
      <alignment horizontal="left" vertical="center" wrapText="1"/>
    </xf>
    <xf numFmtId="3" fontId="78" fillId="0" borderId="13" xfId="48" applyNumberFormat="1" applyFont="1" applyBorder="1" applyAlignment="1">
      <alignment horizontal="right" vertical="center"/>
    </xf>
    <xf numFmtId="43" fontId="74" fillId="0" borderId="0" xfId="48" applyFont="1" applyAlignment="1">
      <alignment vertical="top"/>
    </xf>
    <xf numFmtId="0" fontId="72" fillId="0" borderId="0" xfId="0" applyFont="1" applyAlignment="1">
      <alignment horizontal="center" wrapText="1"/>
    </xf>
    <xf numFmtId="43" fontId="86" fillId="0" borderId="0" xfId="48" applyFont="1" applyAlignment="1">
      <alignment/>
    </xf>
    <xf numFmtId="43" fontId="87" fillId="0" borderId="0" xfId="48" applyFont="1" applyAlignment="1">
      <alignment horizontal="center"/>
    </xf>
    <xf numFmtId="4" fontId="71" fillId="35" borderId="14" xfId="48" applyNumberFormat="1" applyFont="1" applyFill="1" applyBorder="1" applyAlignment="1">
      <alignment horizontal="right" vertical="center"/>
    </xf>
    <xf numFmtId="43" fontId="0" fillId="0" borderId="0" xfId="48" applyFont="1" applyAlignment="1">
      <alignment/>
    </xf>
    <xf numFmtId="0" fontId="65" fillId="33" borderId="23" xfId="0" applyFont="1" applyFill="1" applyBorder="1" applyAlignment="1">
      <alignment horizontal="center" vertical="center"/>
    </xf>
    <xf numFmtId="0" fontId="65" fillId="33" borderId="20" xfId="0" applyFont="1" applyFill="1" applyBorder="1" applyAlignment="1">
      <alignment horizontal="center" vertical="center"/>
    </xf>
    <xf numFmtId="0" fontId="65" fillId="33" borderId="15" xfId="0" applyFont="1" applyFill="1" applyBorder="1" applyAlignment="1">
      <alignment horizontal="center" vertical="center"/>
    </xf>
    <xf numFmtId="0" fontId="65" fillId="33" borderId="17" xfId="0" applyFont="1" applyFill="1" applyBorder="1" applyAlignment="1">
      <alignment horizontal="center" vertical="center" wrapText="1"/>
    </xf>
    <xf numFmtId="0" fontId="65" fillId="33" borderId="0" xfId="0" applyFont="1" applyFill="1" applyBorder="1" applyAlignment="1">
      <alignment horizontal="center" vertical="center" wrapText="1"/>
    </xf>
    <xf numFmtId="0" fontId="65" fillId="33" borderId="14" xfId="0" applyFont="1" applyFill="1" applyBorder="1" applyAlignment="1">
      <alignment horizontal="center" vertical="center" wrapText="1"/>
    </xf>
    <xf numFmtId="0" fontId="65" fillId="33" borderId="18" xfId="0" applyFont="1" applyFill="1" applyBorder="1" applyAlignment="1">
      <alignment horizontal="center" vertical="center" wrapText="1"/>
    </xf>
    <xf numFmtId="0" fontId="65" fillId="33" borderId="12" xfId="0" applyFont="1" applyFill="1" applyBorder="1" applyAlignment="1">
      <alignment horizontal="center" vertical="center" wrapText="1"/>
    </xf>
    <xf numFmtId="0" fontId="65" fillId="33" borderId="11" xfId="0" applyFont="1" applyFill="1" applyBorder="1" applyAlignment="1">
      <alignment horizontal="center" vertical="center" wrapText="1"/>
    </xf>
    <xf numFmtId="0" fontId="80" fillId="0" borderId="0" xfId="0" applyFont="1" applyAlignment="1">
      <alignment horizontal="center" vertical="center"/>
    </xf>
    <xf numFmtId="0" fontId="66" fillId="33" borderId="19" xfId="0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center" vertical="center" wrapText="1"/>
    </xf>
    <xf numFmtId="0" fontId="69" fillId="0" borderId="17" xfId="0" applyFont="1" applyBorder="1" applyAlignment="1">
      <alignment horizontal="justify" vertical="center" wrapText="1"/>
    </xf>
    <xf numFmtId="0" fontId="69" fillId="0" borderId="14" xfId="0" applyFont="1" applyBorder="1" applyAlignment="1">
      <alignment horizontal="justify" vertical="center" wrapText="1"/>
    </xf>
    <xf numFmtId="0" fontId="66" fillId="33" borderId="24" xfId="0" applyFont="1" applyFill="1" applyBorder="1" applyAlignment="1">
      <alignment horizontal="center" vertical="center"/>
    </xf>
    <xf numFmtId="0" fontId="66" fillId="33" borderId="25" xfId="0" applyFont="1" applyFill="1" applyBorder="1" applyAlignment="1">
      <alignment horizontal="center" vertical="center"/>
    </xf>
    <xf numFmtId="0" fontId="66" fillId="33" borderId="16" xfId="0" applyFont="1" applyFill="1" applyBorder="1" applyAlignment="1">
      <alignment horizontal="center" vertical="center"/>
    </xf>
    <xf numFmtId="0" fontId="66" fillId="33" borderId="24" xfId="0" applyFont="1" applyFill="1" applyBorder="1" applyAlignment="1">
      <alignment horizontal="center" vertical="center" wrapText="1"/>
    </xf>
    <xf numFmtId="0" fontId="66" fillId="33" borderId="25" xfId="0" applyFont="1" applyFill="1" applyBorder="1" applyAlignment="1">
      <alignment horizontal="center" vertical="center" wrapText="1"/>
    </xf>
    <xf numFmtId="0" fontId="66" fillId="33" borderId="16" xfId="0" applyFont="1" applyFill="1" applyBorder="1" applyAlignment="1">
      <alignment horizontal="center" vertical="center" wrapText="1"/>
    </xf>
    <xf numFmtId="0" fontId="66" fillId="33" borderId="23" xfId="0" applyFont="1" applyFill="1" applyBorder="1" applyAlignment="1">
      <alignment horizontal="center" vertical="center" wrapText="1"/>
    </xf>
    <xf numFmtId="0" fontId="66" fillId="33" borderId="15" xfId="0" applyFont="1" applyFill="1" applyBorder="1" applyAlignment="1">
      <alignment horizontal="center" vertical="center" wrapText="1"/>
    </xf>
    <xf numFmtId="0" fontId="66" fillId="33" borderId="18" xfId="0" applyFont="1" applyFill="1" applyBorder="1" applyAlignment="1">
      <alignment horizontal="center" vertical="center" wrapText="1"/>
    </xf>
    <xf numFmtId="0" fontId="66" fillId="33" borderId="11" xfId="0" applyFont="1" applyFill="1" applyBorder="1" applyAlignment="1">
      <alignment horizontal="center" vertical="center" wrapText="1"/>
    </xf>
    <xf numFmtId="0" fontId="68" fillId="0" borderId="17" xfId="0" applyFont="1" applyBorder="1" applyAlignment="1">
      <alignment horizontal="justify" vertical="center" wrapText="1"/>
    </xf>
    <xf numFmtId="0" fontId="68" fillId="0" borderId="14" xfId="0" applyFont="1" applyBorder="1" applyAlignment="1">
      <alignment horizontal="justify" vertical="center" wrapText="1"/>
    </xf>
    <xf numFmtId="0" fontId="66" fillId="0" borderId="23" xfId="0" applyFont="1" applyBorder="1" applyAlignment="1">
      <alignment horizontal="justify" vertical="center" wrapText="1"/>
    </xf>
    <xf numFmtId="0" fontId="66" fillId="0" borderId="15" xfId="0" applyFont="1" applyBorder="1" applyAlignment="1">
      <alignment horizontal="justify" vertical="center" wrapText="1"/>
    </xf>
    <xf numFmtId="0" fontId="65" fillId="0" borderId="17" xfId="0" applyFont="1" applyBorder="1" applyAlignment="1">
      <alignment horizontal="justify" vertical="center" wrapText="1"/>
    </xf>
    <xf numFmtId="0" fontId="65" fillId="0" borderId="14" xfId="0" applyFont="1" applyBorder="1" applyAlignment="1">
      <alignment horizontal="justify" vertical="center" wrapText="1"/>
    </xf>
    <xf numFmtId="0" fontId="0" fillId="0" borderId="0" xfId="0" applyAlignment="1">
      <alignment horizontal="left" vertical="top" wrapText="1"/>
    </xf>
    <xf numFmtId="0" fontId="66" fillId="33" borderId="13" xfId="0" applyFont="1" applyFill="1" applyBorder="1" applyAlignment="1">
      <alignment horizontal="center" vertical="center"/>
    </xf>
    <xf numFmtId="0" fontId="66" fillId="33" borderId="10" xfId="0" applyFont="1" applyFill="1" applyBorder="1" applyAlignment="1">
      <alignment horizontal="center" vertical="center"/>
    </xf>
    <xf numFmtId="0" fontId="66" fillId="33" borderId="13" xfId="0" applyFont="1" applyFill="1" applyBorder="1" applyAlignment="1">
      <alignment horizontal="center" vertical="center" wrapText="1"/>
    </xf>
    <xf numFmtId="0" fontId="68" fillId="0" borderId="18" xfId="0" applyFont="1" applyBorder="1" applyAlignment="1">
      <alignment horizontal="justify" vertical="center" wrapText="1"/>
    </xf>
    <xf numFmtId="0" fontId="68" fillId="0" borderId="11" xfId="0" applyFont="1" applyBorder="1" applyAlignment="1">
      <alignment horizontal="justify" vertical="center" wrapText="1"/>
    </xf>
    <xf numFmtId="0" fontId="65" fillId="33" borderId="24" xfId="0" applyFont="1" applyFill="1" applyBorder="1" applyAlignment="1">
      <alignment horizontal="center" vertical="center"/>
    </xf>
    <xf numFmtId="0" fontId="65" fillId="33" borderId="25" xfId="0" applyFont="1" applyFill="1" applyBorder="1" applyAlignment="1">
      <alignment horizontal="center" vertical="center"/>
    </xf>
    <xf numFmtId="0" fontId="65" fillId="33" borderId="16" xfId="0" applyFont="1" applyFill="1" applyBorder="1" applyAlignment="1">
      <alignment horizontal="center" vertical="center"/>
    </xf>
    <xf numFmtId="0" fontId="65" fillId="33" borderId="24" xfId="0" applyFont="1" applyFill="1" applyBorder="1" applyAlignment="1">
      <alignment horizontal="center" vertical="center" wrapText="1"/>
    </xf>
    <xf numFmtId="0" fontId="65" fillId="33" borderId="25" xfId="0" applyFont="1" applyFill="1" applyBorder="1" applyAlignment="1">
      <alignment horizontal="center" vertical="center" wrapText="1"/>
    </xf>
    <xf numFmtId="0" fontId="65" fillId="33" borderId="16" xfId="0" applyFont="1" applyFill="1" applyBorder="1" applyAlignment="1">
      <alignment horizontal="center" vertical="center" wrapText="1"/>
    </xf>
    <xf numFmtId="3" fontId="69" fillId="0" borderId="13" xfId="0" applyNumberFormat="1" applyFont="1" applyBorder="1" applyAlignment="1">
      <alignment vertical="center"/>
    </xf>
    <xf numFmtId="0" fontId="69" fillId="0" borderId="13" xfId="0" applyFont="1" applyBorder="1" applyAlignment="1">
      <alignment vertical="center"/>
    </xf>
    <xf numFmtId="0" fontId="65" fillId="33" borderId="23" xfId="0" applyFont="1" applyFill="1" applyBorder="1" applyAlignment="1">
      <alignment vertical="center"/>
    </xf>
    <xf numFmtId="0" fontId="65" fillId="33" borderId="15" xfId="0" applyFont="1" applyFill="1" applyBorder="1" applyAlignment="1">
      <alignment vertical="center"/>
    </xf>
    <xf numFmtId="0" fontId="65" fillId="33" borderId="18" xfId="0" applyFont="1" applyFill="1" applyBorder="1" applyAlignment="1">
      <alignment vertical="center"/>
    </xf>
    <xf numFmtId="0" fontId="65" fillId="33" borderId="11" xfId="0" applyFont="1" applyFill="1" applyBorder="1" applyAlignment="1">
      <alignment vertical="center"/>
    </xf>
    <xf numFmtId="0" fontId="65" fillId="33" borderId="19" xfId="0" applyFont="1" applyFill="1" applyBorder="1" applyAlignment="1">
      <alignment horizontal="center" vertical="center"/>
    </xf>
    <xf numFmtId="0" fontId="65" fillId="33" borderId="10" xfId="0" applyFont="1" applyFill="1" applyBorder="1" applyAlignment="1">
      <alignment horizontal="center" vertical="center"/>
    </xf>
    <xf numFmtId="0" fontId="69" fillId="0" borderId="23" xfId="0" applyFont="1" applyBorder="1" applyAlignment="1">
      <alignment vertical="center"/>
    </xf>
    <xf numFmtId="0" fontId="69" fillId="0" borderId="15" xfId="0" applyFont="1" applyBorder="1" applyAlignment="1">
      <alignment vertical="center"/>
    </xf>
    <xf numFmtId="0" fontId="69" fillId="0" borderId="17" xfId="0" applyFont="1" applyBorder="1" applyAlignment="1">
      <alignment vertical="center"/>
    </xf>
    <xf numFmtId="0" fontId="69" fillId="0" borderId="14" xfId="0" applyFont="1" applyBorder="1" applyAlignment="1">
      <alignment horizontal="left" vertical="center" indent="1"/>
    </xf>
    <xf numFmtId="0" fontId="65" fillId="33" borderId="17" xfId="0" applyFont="1" applyFill="1" applyBorder="1" applyAlignment="1">
      <alignment horizontal="center" vertical="center"/>
    </xf>
    <xf numFmtId="0" fontId="65" fillId="33" borderId="0" xfId="0" applyFont="1" applyFill="1" applyBorder="1" applyAlignment="1">
      <alignment horizontal="center" vertical="center"/>
    </xf>
    <xf numFmtId="0" fontId="65" fillId="33" borderId="14" xfId="0" applyFont="1" applyFill="1" applyBorder="1" applyAlignment="1">
      <alignment horizontal="center" vertical="center"/>
    </xf>
    <xf numFmtId="0" fontId="65" fillId="33" borderId="18" xfId="0" applyFont="1" applyFill="1" applyBorder="1" applyAlignment="1">
      <alignment horizontal="center" vertical="center"/>
    </xf>
    <xf numFmtId="0" fontId="65" fillId="33" borderId="12" xfId="0" applyFont="1" applyFill="1" applyBorder="1" applyAlignment="1">
      <alignment horizontal="center" vertical="center"/>
    </xf>
    <xf numFmtId="0" fontId="65" fillId="33" borderId="11" xfId="0" applyFont="1" applyFill="1" applyBorder="1" applyAlignment="1">
      <alignment horizontal="center" vertical="center"/>
    </xf>
    <xf numFmtId="0" fontId="65" fillId="33" borderId="24" xfId="0" applyFont="1" applyFill="1" applyBorder="1" applyAlignment="1">
      <alignment vertical="center"/>
    </xf>
    <xf numFmtId="0" fontId="65" fillId="33" borderId="16" xfId="0" applyFont="1" applyFill="1" applyBorder="1" applyAlignment="1">
      <alignment vertical="center"/>
    </xf>
    <xf numFmtId="0" fontId="65" fillId="33" borderId="19" xfId="0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center" vertical="center" wrapText="1"/>
    </xf>
    <xf numFmtId="0" fontId="69" fillId="0" borderId="25" xfId="0" applyFont="1" applyBorder="1" applyAlignment="1">
      <alignment vertical="center"/>
    </xf>
    <xf numFmtId="3" fontId="78" fillId="0" borderId="26" xfId="48" applyNumberFormat="1" applyFont="1" applyBorder="1" applyAlignment="1">
      <alignment horizontal="center" vertical="center"/>
    </xf>
    <xf numFmtId="3" fontId="78" fillId="0" borderId="27" xfId="48" applyNumberFormat="1" applyFont="1" applyBorder="1" applyAlignment="1">
      <alignment horizontal="right" vertical="center"/>
    </xf>
    <xf numFmtId="3" fontId="78" fillId="0" borderId="28" xfId="48" applyNumberFormat="1" applyFont="1" applyBorder="1" applyAlignment="1">
      <alignment horizontal="right" vertical="center"/>
    </xf>
    <xf numFmtId="3" fontId="78" fillId="0" borderId="26" xfId="48" applyNumberFormat="1" applyFont="1" applyBorder="1" applyAlignment="1">
      <alignment horizontal="right" vertical="center"/>
    </xf>
    <xf numFmtId="3" fontId="78" fillId="0" borderId="13" xfId="48" applyNumberFormat="1" applyFont="1" applyBorder="1" applyAlignment="1">
      <alignment horizontal="right" vertical="center"/>
    </xf>
    <xf numFmtId="0" fontId="78" fillId="0" borderId="0" xfId="0" applyFont="1" applyAlignment="1">
      <alignment horizontal="left" vertical="center"/>
    </xf>
    <xf numFmtId="0" fontId="78" fillId="0" borderId="21" xfId="0" applyFont="1" applyBorder="1" applyAlignment="1">
      <alignment horizontal="left" vertical="center"/>
    </xf>
    <xf numFmtId="0" fontId="79" fillId="0" borderId="17" xfId="0" applyFont="1" applyBorder="1" applyAlignment="1">
      <alignment horizontal="left" vertical="center"/>
    </xf>
    <xf numFmtId="0" fontId="79" fillId="0" borderId="0" xfId="0" applyFont="1" applyBorder="1" applyAlignment="1">
      <alignment horizontal="left" vertical="center"/>
    </xf>
    <xf numFmtId="0" fontId="79" fillId="0" borderId="21" xfId="0" applyFont="1" applyBorder="1" applyAlignment="1">
      <alignment horizontal="left" vertical="center"/>
    </xf>
    <xf numFmtId="0" fontId="69" fillId="0" borderId="12" xfId="0" applyFont="1" applyBorder="1" applyAlignment="1">
      <alignment horizontal="left" vertical="center"/>
    </xf>
    <xf numFmtId="0" fontId="69" fillId="0" borderId="29" xfId="0" applyFont="1" applyBorder="1" applyAlignment="1">
      <alignment horizontal="left" vertical="center"/>
    </xf>
    <xf numFmtId="0" fontId="79" fillId="0" borderId="0" xfId="0" applyFont="1" applyAlignment="1">
      <alignment horizontal="left" vertical="center"/>
    </xf>
    <xf numFmtId="0" fontId="78" fillId="0" borderId="0" xfId="0" applyFont="1" applyBorder="1" applyAlignment="1">
      <alignment horizontal="left" vertical="center"/>
    </xf>
    <xf numFmtId="0" fontId="65" fillId="33" borderId="13" xfId="0" applyFont="1" applyFill="1" applyBorder="1" applyAlignment="1">
      <alignment horizontal="center" vertical="center"/>
    </xf>
    <xf numFmtId="0" fontId="69" fillId="0" borderId="23" xfId="0" applyFont="1" applyBorder="1" applyAlignment="1">
      <alignment horizontal="justify" vertical="center"/>
    </xf>
    <xf numFmtId="0" fontId="69" fillId="0" borderId="20" xfId="0" applyFont="1" applyBorder="1" applyAlignment="1">
      <alignment horizontal="justify" vertical="center"/>
    </xf>
    <xf numFmtId="0" fontId="69" fillId="0" borderId="15" xfId="0" applyFont="1" applyBorder="1" applyAlignment="1">
      <alignment horizontal="justify" vertical="center"/>
    </xf>
    <xf numFmtId="0" fontId="79" fillId="0" borderId="14" xfId="0" applyFont="1" applyBorder="1" applyAlignment="1">
      <alignment horizontal="left" vertical="center"/>
    </xf>
    <xf numFmtId="0" fontId="64" fillId="0" borderId="0" xfId="0" applyFont="1" applyAlignment="1">
      <alignment horizontal="left" vertical="top" wrapText="1"/>
    </xf>
    <xf numFmtId="0" fontId="70" fillId="33" borderId="18" xfId="0" applyFont="1" applyFill="1" applyBorder="1" applyAlignment="1">
      <alignment horizontal="center" vertical="center"/>
    </xf>
    <xf numFmtId="0" fontId="70" fillId="33" borderId="12" xfId="0" applyFont="1" applyFill="1" applyBorder="1" applyAlignment="1">
      <alignment horizontal="center" vertical="center"/>
    </xf>
    <xf numFmtId="0" fontId="70" fillId="33" borderId="29" xfId="0" applyFont="1" applyFill="1" applyBorder="1" applyAlignment="1">
      <alignment horizontal="center" vertical="center"/>
    </xf>
    <xf numFmtId="0" fontId="70" fillId="33" borderId="17" xfId="0" applyFont="1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0" fontId="70" fillId="33" borderId="21" xfId="0" applyFont="1" applyFill="1" applyBorder="1" applyAlignment="1">
      <alignment horizontal="center" vertical="center"/>
    </xf>
    <xf numFmtId="0" fontId="70" fillId="33" borderId="23" xfId="0" applyFont="1" applyFill="1" applyBorder="1" applyAlignment="1">
      <alignment horizontal="center" vertical="center"/>
    </xf>
    <xf numFmtId="0" fontId="70" fillId="33" borderId="20" xfId="0" applyFont="1" applyFill="1" applyBorder="1" applyAlignment="1">
      <alignment horizontal="center" vertical="center"/>
    </xf>
    <xf numFmtId="0" fontId="70" fillId="33" borderId="30" xfId="0" applyFont="1" applyFill="1" applyBorder="1" applyAlignment="1">
      <alignment horizontal="center" vertical="center"/>
    </xf>
    <xf numFmtId="0" fontId="70" fillId="33" borderId="24" xfId="0" applyFont="1" applyFill="1" applyBorder="1" applyAlignment="1">
      <alignment horizontal="center" vertical="center"/>
    </xf>
    <xf numFmtId="0" fontId="70" fillId="33" borderId="25" xfId="0" applyFont="1" applyFill="1" applyBorder="1" applyAlignment="1">
      <alignment horizontal="center" vertical="center"/>
    </xf>
    <xf numFmtId="0" fontId="70" fillId="33" borderId="16" xfId="0" applyFont="1" applyFill="1" applyBorder="1" applyAlignment="1">
      <alignment horizontal="center" vertical="center"/>
    </xf>
    <xf numFmtId="0" fontId="70" fillId="33" borderId="19" xfId="0" applyFont="1" applyFill="1" applyBorder="1" applyAlignment="1">
      <alignment horizontal="center" vertical="center"/>
    </xf>
    <xf numFmtId="0" fontId="70" fillId="33" borderId="10" xfId="0" applyFont="1" applyFill="1" applyBorder="1" applyAlignment="1">
      <alignment horizontal="center" vertical="center"/>
    </xf>
    <xf numFmtId="0" fontId="70" fillId="33" borderId="15" xfId="0" applyFont="1" applyFill="1" applyBorder="1" applyAlignment="1">
      <alignment horizontal="center" vertical="center"/>
    </xf>
    <xf numFmtId="0" fontId="70" fillId="33" borderId="11" xfId="0" applyFont="1" applyFill="1" applyBorder="1" applyAlignment="1">
      <alignment horizontal="center" vertical="center"/>
    </xf>
    <xf numFmtId="0" fontId="70" fillId="0" borderId="17" xfId="0" applyFont="1" applyBorder="1" applyAlignment="1">
      <alignment horizontal="left" vertical="center"/>
    </xf>
    <xf numFmtId="0" fontId="70" fillId="0" borderId="14" xfId="0" applyFont="1" applyBorder="1" applyAlignment="1">
      <alignment horizontal="left" vertical="center"/>
    </xf>
    <xf numFmtId="0" fontId="70" fillId="0" borderId="17" xfId="0" applyFont="1" applyBorder="1" applyAlignment="1">
      <alignment horizontal="left" vertical="center" wrapText="1"/>
    </xf>
    <xf numFmtId="0" fontId="70" fillId="0" borderId="14" xfId="0" applyFont="1" applyBorder="1" applyAlignment="1">
      <alignment horizontal="left" vertical="center" wrapText="1"/>
    </xf>
    <xf numFmtId="0" fontId="70" fillId="0" borderId="23" xfId="0" applyFont="1" applyBorder="1" applyAlignment="1">
      <alignment horizontal="left" vertical="center"/>
    </xf>
    <xf numFmtId="0" fontId="70" fillId="0" borderId="15" xfId="0" applyFont="1" applyBorder="1" applyAlignment="1">
      <alignment horizontal="left" vertical="center"/>
    </xf>
    <xf numFmtId="43" fontId="72" fillId="0" borderId="0" xfId="48" applyFont="1" applyAlignment="1">
      <alignment horizontal="center"/>
    </xf>
    <xf numFmtId="0" fontId="73" fillId="0" borderId="0" xfId="0" applyFont="1" applyAlignment="1">
      <alignment horizontal="center" vertical="top" wrapText="1"/>
    </xf>
    <xf numFmtId="43" fontId="73" fillId="0" borderId="0" xfId="48" applyFont="1" applyAlignment="1">
      <alignment horizontal="center" vertical="top" wrapText="1"/>
    </xf>
    <xf numFmtId="0" fontId="70" fillId="0" borderId="13" xfId="0" applyFont="1" applyBorder="1" applyAlignment="1">
      <alignment horizontal="left" vertical="center"/>
    </xf>
    <xf numFmtId="0" fontId="64" fillId="0" borderId="0" xfId="0" applyFont="1" applyAlignment="1">
      <alignment horizontal="left" wrapText="1"/>
    </xf>
    <xf numFmtId="0" fontId="65" fillId="33" borderId="23" xfId="0" applyFont="1" applyFill="1" applyBorder="1" applyAlignment="1">
      <alignment horizontal="center" vertical="center" wrapText="1"/>
    </xf>
    <xf numFmtId="0" fontId="65" fillId="33" borderId="20" xfId="0" applyFont="1" applyFill="1" applyBorder="1" applyAlignment="1">
      <alignment horizontal="center" vertical="center" wrapText="1"/>
    </xf>
    <xf numFmtId="0" fontId="65" fillId="33" borderId="15" xfId="0" applyFont="1" applyFill="1" applyBorder="1" applyAlignment="1">
      <alignment horizontal="center" vertical="center" wrapText="1"/>
    </xf>
    <xf numFmtId="0" fontId="65" fillId="0" borderId="17" xfId="0" applyFont="1" applyBorder="1" applyAlignment="1">
      <alignment horizontal="left" vertical="center"/>
    </xf>
    <xf numFmtId="0" fontId="65" fillId="0" borderId="14" xfId="0" applyFont="1" applyBorder="1" applyAlignment="1">
      <alignment horizontal="left" vertical="center"/>
    </xf>
    <xf numFmtId="0" fontId="65" fillId="0" borderId="23" xfId="0" applyFont="1" applyBorder="1" applyAlignment="1">
      <alignment horizontal="justify" vertical="center" wrapText="1"/>
    </xf>
    <xf numFmtId="0" fontId="65" fillId="0" borderId="30" xfId="0" applyFont="1" applyBorder="1" applyAlignment="1">
      <alignment horizontal="justify" vertical="center" wrapText="1"/>
    </xf>
    <xf numFmtId="0" fontId="65" fillId="0" borderId="17" xfId="0" applyFont="1" applyBorder="1" applyAlignment="1">
      <alignment horizontal="left" vertical="center" wrapText="1"/>
    </xf>
    <xf numFmtId="0" fontId="65" fillId="0" borderId="21" xfId="0" applyFont="1" applyBorder="1" applyAlignment="1">
      <alignment horizontal="left" vertical="center" wrapText="1"/>
    </xf>
    <xf numFmtId="0" fontId="65" fillId="33" borderId="30" xfId="0" applyFont="1" applyFill="1" applyBorder="1" applyAlignment="1">
      <alignment horizontal="center" vertical="center"/>
    </xf>
    <xf numFmtId="0" fontId="65" fillId="33" borderId="21" xfId="0" applyFont="1" applyFill="1" applyBorder="1" applyAlignment="1">
      <alignment horizontal="center" vertical="center"/>
    </xf>
    <xf numFmtId="0" fontId="65" fillId="33" borderId="29" xfId="0" applyFont="1" applyFill="1" applyBorder="1" applyAlignment="1">
      <alignment horizontal="center" vertical="center"/>
    </xf>
    <xf numFmtId="0" fontId="81" fillId="0" borderId="17" xfId="0" applyFont="1" applyFill="1" applyBorder="1" applyAlignment="1">
      <alignment vertical="center" wrapText="1"/>
    </xf>
    <xf numFmtId="0" fontId="81" fillId="0" borderId="17" xfId="0" applyFont="1" applyBorder="1" applyAlignment="1">
      <alignment vertical="center" wrapText="1"/>
    </xf>
    <xf numFmtId="0" fontId="88" fillId="0" borderId="0" xfId="0" applyFont="1" applyAlignment="1">
      <alignment horizontal="left" vertical="top" wrapText="1"/>
    </xf>
    <xf numFmtId="0" fontId="83" fillId="33" borderId="23" xfId="0" applyFont="1" applyFill="1" applyBorder="1" applyAlignment="1">
      <alignment horizontal="center" vertical="center"/>
    </xf>
    <xf numFmtId="0" fontId="83" fillId="33" borderId="20" xfId="0" applyFont="1" applyFill="1" applyBorder="1" applyAlignment="1">
      <alignment horizontal="center" vertical="center"/>
    </xf>
    <xf numFmtId="0" fontId="83" fillId="33" borderId="30" xfId="0" applyFont="1" applyFill="1" applyBorder="1" applyAlignment="1">
      <alignment horizontal="center" vertical="center"/>
    </xf>
    <xf numFmtId="0" fontId="83" fillId="33" borderId="31" xfId="0" applyFont="1" applyFill="1" applyBorder="1" applyAlignment="1">
      <alignment horizontal="center" vertical="center"/>
    </xf>
    <xf numFmtId="0" fontId="83" fillId="33" borderId="32" xfId="0" applyFont="1" applyFill="1" applyBorder="1" applyAlignment="1">
      <alignment horizontal="center" vertical="center"/>
    </xf>
    <xf numFmtId="0" fontId="83" fillId="33" borderId="33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1600200</xdr:colOff>
      <xdr:row>86</xdr:row>
      <xdr:rowOff>38100</xdr:rowOff>
    </xdr:from>
    <xdr:ext cx="2857500" cy="657225"/>
    <xdr:sp>
      <xdr:nvSpPr>
        <xdr:cNvPr id="1" name="CuadroTexto 1"/>
        <xdr:cNvSpPr txBox="1">
          <a:spLocks noChangeArrowheads="1"/>
        </xdr:cNvSpPr>
      </xdr:nvSpPr>
      <xdr:spPr>
        <a:xfrm>
          <a:off x="6038850" y="13668375"/>
          <a:ext cx="28575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MARÍA GUADALUPE ZAMORA RODRÍGUEZ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ADMINISTRACIÓN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 FINANZAS
</a:t>
          </a:r>
        </a:p>
      </xdr:txBody>
    </xdr:sp>
    <xdr:clientData/>
  </xdr:oneCellAnchor>
  <xdr:oneCellAnchor>
    <xdr:from>
      <xdr:col>0</xdr:col>
      <xdr:colOff>800100</xdr:colOff>
      <xdr:row>86</xdr:row>
      <xdr:rowOff>57150</xdr:rowOff>
    </xdr:from>
    <xdr:ext cx="2867025" cy="704850"/>
    <xdr:sp>
      <xdr:nvSpPr>
        <xdr:cNvPr id="2" name="CuadroTexto 4"/>
        <xdr:cNvSpPr txBox="1">
          <a:spLocks noChangeArrowheads="1"/>
        </xdr:cNvSpPr>
      </xdr:nvSpPr>
      <xdr:spPr>
        <a:xfrm>
          <a:off x="800100" y="13687425"/>
          <a:ext cx="286702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DR. MANUEL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CAMACHO HIGAREDA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SECRETARIO DE EDUCACIÓN PÚBLICA Y DIRECTOR GENERAL DE LA USET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123825</xdr:colOff>
      <xdr:row>49</xdr:row>
      <xdr:rowOff>28575</xdr:rowOff>
    </xdr:from>
    <xdr:ext cx="2857500" cy="657225"/>
    <xdr:sp>
      <xdr:nvSpPr>
        <xdr:cNvPr id="1" name="CuadroTexto 3"/>
        <xdr:cNvSpPr txBox="1">
          <a:spLocks noChangeArrowheads="1"/>
        </xdr:cNvSpPr>
      </xdr:nvSpPr>
      <xdr:spPr>
        <a:xfrm>
          <a:off x="3933825" y="10934700"/>
          <a:ext cx="28575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MARÍA GUADALUPE ZAMORA RODRÍGUEZ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ADMINISTRACIÓN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 FINANZAS
</a:t>
          </a:r>
        </a:p>
      </xdr:txBody>
    </xdr:sp>
    <xdr:clientData/>
  </xdr:oneCellAnchor>
  <xdr:oneCellAnchor>
    <xdr:from>
      <xdr:col>0</xdr:col>
      <xdr:colOff>76200</xdr:colOff>
      <xdr:row>49</xdr:row>
      <xdr:rowOff>47625</xdr:rowOff>
    </xdr:from>
    <xdr:ext cx="2867025" cy="714375"/>
    <xdr:sp>
      <xdr:nvSpPr>
        <xdr:cNvPr id="2" name="CuadroTexto 4"/>
        <xdr:cNvSpPr txBox="1">
          <a:spLocks noChangeArrowheads="1"/>
        </xdr:cNvSpPr>
      </xdr:nvSpPr>
      <xdr:spPr>
        <a:xfrm>
          <a:off x="76200" y="10953750"/>
          <a:ext cx="28670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DR. MANUEL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CAMACHO HIGAREDA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SECRETARIO DE EDUCACIÓN PÚBLICA Y DIRECTOR GENERAL DE LA USET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447675</xdr:colOff>
      <xdr:row>23</xdr:row>
      <xdr:rowOff>47625</xdr:rowOff>
    </xdr:from>
    <xdr:ext cx="2857500" cy="657225"/>
    <xdr:sp>
      <xdr:nvSpPr>
        <xdr:cNvPr id="1" name="CuadroTexto 3"/>
        <xdr:cNvSpPr txBox="1">
          <a:spLocks noChangeArrowheads="1"/>
        </xdr:cNvSpPr>
      </xdr:nvSpPr>
      <xdr:spPr>
        <a:xfrm>
          <a:off x="5295900" y="5724525"/>
          <a:ext cx="28575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MARÍA GUADALUPE ZAMORA RODRÍGUEZ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ADMINISTRACIÓN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 FINANZAS
</a:t>
          </a:r>
        </a:p>
      </xdr:txBody>
    </xdr:sp>
    <xdr:clientData/>
  </xdr:oneCellAnchor>
  <xdr:oneCellAnchor>
    <xdr:from>
      <xdr:col>0</xdr:col>
      <xdr:colOff>47625</xdr:colOff>
      <xdr:row>23</xdr:row>
      <xdr:rowOff>57150</xdr:rowOff>
    </xdr:from>
    <xdr:ext cx="2867025" cy="704850"/>
    <xdr:sp>
      <xdr:nvSpPr>
        <xdr:cNvPr id="2" name="CuadroTexto 4"/>
        <xdr:cNvSpPr txBox="1">
          <a:spLocks noChangeArrowheads="1"/>
        </xdr:cNvSpPr>
      </xdr:nvSpPr>
      <xdr:spPr>
        <a:xfrm>
          <a:off x="47625" y="5734050"/>
          <a:ext cx="286702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DR. MANUEL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CAMACHO HIGAREDA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SECRETARIO DE EDUCACIÓN PÚBLICA Y DIRECTOR GENERAL DE LA USET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3086100</xdr:colOff>
      <xdr:row>73</xdr:row>
      <xdr:rowOff>76200</xdr:rowOff>
    </xdr:from>
    <xdr:ext cx="2486025" cy="590550"/>
    <xdr:sp>
      <xdr:nvSpPr>
        <xdr:cNvPr id="1" name="CuadroTexto 5"/>
        <xdr:cNvSpPr txBox="1">
          <a:spLocks noChangeArrowheads="1"/>
        </xdr:cNvSpPr>
      </xdr:nvSpPr>
      <xdr:spPr>
        <a:xfrm>
          <a:off x="3333750" y="13563600"/>
          <a:ext cx="24860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MARÍA GUADALUPE ZAMORA RODRÍGUEZ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ADMINISTRACIÓN 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 FINANZAS
</a:t>
          </a:r>
        </a:p>
      </xdr:txBody>
    </xdr:sp>
    <xdr:clientData/>
  </xdr:oneCellAnchor>
  <xdr:oneCellAnchor>
    <xdr:from>
      <xdr:col>0</xdr:col>
      <xdr:colOff>228600</xdr:colOff>
      <xdr:row>73</xdr:row>
      <xdr:rowOff>66675</xdr:rowOff>
    </xdr:from>
    <xdr:ext cx="2495550" cy="628650"/>
    <xdr:sp>
      <xdr:nvSpPr>
        <xdr:cNvPr id="2" name="CuadroTexto 6"/>
        <xdr:cNvSpPr txBox="1">
          <a:spLocks noChangeArrowheads="1"/>
        </xdr:cNvSpPr>
      </xdr:nvSpPr>
      <xdr:spPr>
        <a:xfrm>
          <a:off x="228600" y="13554075"/>
          <a:ext cx="249555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DR. MANUEL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CAMACHO HIGAREDA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SECRETARIO DE EDUCACIÓN PÚBLICA Y DIRECTOR GENERAL DE LA USET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304800</xdr:colOff>
      <xdr:row>82</xdr:row>
      <xdr:rowOff>85725</xdr:rowOff>
    </xdr:from>
    <xdr:ext cx="2486025" cy="581025"/>
    <xdr:sp>
      <xdr:nvSpPr>
        <xdr:cNvPr id="1" name="CuadroTexto 3"/>
        <xdr:cNvSpPr txBox="1">
          <a:spLocks noChangeArrowheads="1"/>
        </xdr:cNvSpPr>
      </xdr:nvSpPr>
      <xdr:spPr>
        <a:xfrm>
          <a:off x="4667250" y="16287750"/>
          <a:ext cx="2486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MARÍA GUADALUPE ZAMORA RODRÍGUEZ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ADMINISTRACIÓN 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 FINANZAS
</a:t>
          </a:r>
        </a:p>
      </xdr:txBody>
    </xdr:sp>
    <xdr:clientData/>
  </xdr:oneCellAnchor>
  <xdr:oneCellAnchor>
    <xdr:from>
      <xdr:col>1</xdr:col>
      <xdr:colOff>276225</xdr:colOff>
      <xdr:row>82</xdr:row>
      <xdr:rowOff>57150</xdr:rowOff>
    </xdr:from>
    <xdr:ext cx="2495550" cy="638175"/>
    <xdr:sp>
      <xdr:nvSpPr>
        <xdr:cNvPr id="2" name="CuadroTexto 4"/>
        <xdr:cNvSpPr txBox="1">
          <a:spLocks noChangeArrowheads="1"/>
        </xdr:cNvSpPr>
      </xdr:nvSpPr>
      <xdr:spPr>
        <a:xfrm>
          <a:off x="1038225" y="16259175"/>
          <a:ext cx="249555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DR. MANUEL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CAMACHO HIGAREDA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SECRETARIO DE EDUCACIÓN PÚBLICA Y DIRECTOR GENERAL DE LA USET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666750</xdr:colOff>
      <xdr:row>161</xdr:row>
      <xdr:rowOff>190500</xdr:rowOff>
    </xdr:from>
    <xdr:ext cx="2486025" cy="581025"/>
    <xdr:sp>
      <xdr:nvSpPr>
        <xdr:cNvPr id="1" name="CuadroTexto 3"/>
        <xdr:cNvSpPr txBox="1">
          <a:spLocks noChangeArrowheads="1"/>
        </xdr:cNvSpPr>
      </xdr:nvSpPr>
      <xdr:spPr>
        <a:xfrm>
          <a:off x="3857625" y="27774900"/>
          <a:ext cx="2486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MARÍA GUADALUPE ZAMORA RODRÍGUEZ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ADMINISTRACIÓN 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 FINANZAS
</a:t>
          </a:r>
        </a:p>
      </xdr:txBody>
    </xdr:sp>
    <xdr:clientData/>
  </xdr:oneCellAnchor>
  <xdr:oneCellAnchor>
    <xdr:from>
      <xdr:col>1</xdr:col>
      <xdr:colOff>28575</xdr:colOff>
      <xdr:row>161</xdr:row>
      <xdr:rowOff>142875</xdr:rowOff>
    </xdr:from>
    <xdr:ext cx="2495550" cy="638175"/>
    <xdr:sp>
      <xdr:nvSpPr>
        <xdr:cNvPr id="2" name="CuadroTexto 4"/>
        <xdr:cNvSpPr txBox="1">
          <a:spLocks noChangeArrowheads="1"/>
        </xdr:cNvSpPr>
      </xdr:nvSpPr>
      <xdr:spPr>
        <a:xfrm>
          <a:off x="323850" y="27727275"/>
          <a:ext cx="249555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DR. MANUEL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CAMACHO HIGAREDA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SECRETARIO DE EDUCACIÓN PÚBLICA Y DIRECTOR GENERAL DE LA USET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409575</xdr:colOff>
      <xdr:row>36</xdr:row>
      <xdr:rowOff>133350</xdr:rowOff>
    </xdr:from>
    <xdr:ext cx="2495550" cy="590550"/>
    <xdr:sp>
      <xdr:nvSpPr>
        <xdr:cNvPr id="1" name="CuadroTexto 5"/>
        <xdr:cNvSpPr txBox="1">
          <a:spLocks noChangeArrowheads="1"/>
        </xdr:cNvSpPr>
      </xdr:nvSpPr>
      <xdr:spPr>
        <a:xfrm>
          <a:off x="4305300" y="6991350"/>
          <a:ext cx="249555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MARÍA GUADALUPE ZAMORA RODRÍGUEZ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ADMINISTRACIÓN 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 FINANZAS
</a:t>
          </a:r>
        </a:p>
      </xdr:txBody>
    </xdr:sp>
    <xdr:clientData/>
  </xdr:oneCellAnchor>
  <xdr:oneCellAnchor>
    <xdr:from>
      <xdr:col>0</xdr:col>
      <xdr:colOff>666750</xdr:colOff>
      <xdr:row>36</xdr:row>
      <xdr:rowOff>114300</xdr:rowOff>
    </xdr:from>
    <xdr:ext cx="2495550" cy="628650"/>
    <xdr:sp>
      <xdr:nvSpPr>
        <xdr:cNvPr id="2" name="CuadroTexto 6"/>
        <xdr:cNvSpPr txBox="1">
          <a:spLocks noChangeArrowheads="1"/>
        </xdr:cNvSpPr>
      </xdr:nvSpPr>
      <xdr:spPr>
        <a:xfrm>
          <a:off x="666750" y="6972300"/>
          <a:ext cx="249555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DR. MANUEL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CAMACHO HIGAREDA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SECRETARIO DE EDUCACIÓN PÚBLICA Y DIRECTOR GENERAL DE LA USET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628650</xdr:colOff>
      <xdr:row>130</xdr:row>
      <xdr:rowOff>114300</xdr:rowOff>
    </xdr:from>
    <xdr:ext cx="2486025" cy="590550"/>
    <xdr:sp>
      <xdr:nvSpPr>
        <xdr:cNvPr id="1" name="CuadroTexto 5"/>
        <xdr:cNvSpPr txBox="1">
          <a:spLocks noChangeArrowheads="1"/>
        </xdr:cNvSpPr>
      </xdr:nvSpPr>
      <xdr:spPr>
        <a:xfrm>
          <a:off x="7381875" y="16002000"/>
          <a:ext cx="24860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MARÍA GUADALUPE ZAMORA RODRÍGUEZ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ADMINISTRACIÓN 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 FINANZAS
</a:t>
          </a:r>
        </a:p>
      </xdr:txBody>
    </xdr:sp>
    <xdr:clientData/>
  </xdr:oneCellAnchor>
  <xdr:oneCellAnchor>
    <xdr:from>
      <xdr:col>1</xdr:col>
      <xdr:colOff>1038225</xdr:colOff>
      <xdr:row>130</xdr:row>
      <xdr:rowOff>114300</xdr:rowOff>
    </xdr:from>
    <xdr:ext cx="2505075" cy="628650"/>
    <xdr:sp>
      <xdr:nvSpPr>
        <xdr:cNvPr id="2" name="CuadroTexto 6"/>
        <xdr:cNvSpPr txBox="1">
          <a:spLocks noChangeArrowheads="1"/>
        </xdr:cNvSpPr>
      </xdr:nvSpPr>
      <xdr:spPr>
        <a:xfrm>
          <a:off x="1343025" y="16002000"/>
          <a:ext cx="250507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DR. MANUEL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CAMACHO HIGAREDA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SECRETARIO DE EDUCACIÓN PÚBLICA Y DIRECTOR GENERAL DE LA USET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438150</xdr:colOff>
      <xdr:row>41</xdr:row>
      <xdr:rowOff>19050</xdr:rowOff>
    </xdr:from>
    <xdr:ext cx="2495550" cy="581025"/>
    <xdr:sp>
      <xdr:nvSpPr>
        <xdr:cNvPr id="1" name="CuadroTexto 5"/>
        <xdr:cNvSpPr txBox="1">
          <a:spLocks noChangeArrowheads="1"/>
        </xdr:cNvSpPr>
      </xdr:nvSpPr>
      <xdr:spPr>
        <a:xfrm>
          <a:off x="4257675" y="7772400"/>
          <a:ext cx="24955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MARÍA GUADALUPE ZAMORA RODRÍGUEZ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ADMINISTRACIÓN 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 FINANZAS
</a:t>
          </a:r>
        </a:p>
      </xdr:txBody>
    </xdr:sp>
    <xdr:clientData/>
  </xdr:oneCellAnchor>
  <xdr:oneCellAnchor>
    <xdr:from>
      <xdr:col>0</xdr:col>
      <xdr:colOff>619125</xdr:colOff>
      <xdr:row>40</xdr:row>
      <xdr:rowOff>180975</xdr:rowOff>
    </xdr:from>
    <xdr:ext cx="2505075" cy="638175"/>
    <xdr:sp>
      <xdr:nvSpPr>
        <xdr:cNvPr id="2" name="CuadroTexto 6"/>
        <xdr:cNvSpPr txBox="1">
          <a:spLocks noChangeArrowheads="1"/>
        </xdr:cNvSpPr>
      </xdr:nvSpPr>
      <xdr:spPr>
        <a:xfrm>
          <a:off x="619125" y="7743825"/>
          <a:ext cx="25050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DR. MANUEL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CAMACHO HIGAREDA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SECRETARIO DE EDUCACIÓN PÚBLICA Y DIRECTOR GENERAL DE LA USET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RABAJO\MIRIAM%20MONTIEL\EJERCICIO%202017\CONTABILIDAD\2017\31032017\TODAS%20LAS%20CUENTA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RABAJO\MIRIAM%20MONTIEL\EJERCICIO%202017\CUENTA%20PUBLICA\FINANZAS\1%20CUENTA%20PUBLICA%20ENE%20-%20MAR%202017\INFORM.%20CONTABLE%20Y%20PRESUPUESTAL%20OCT%20-%20DIC%20%202016\ANEXOS%20DEL%20PERIODO%20E-M%202017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%20TRABAJO\MIRIAM%20MONTIEL\EJERCICIO%202017\CONTABILIDAD\2017\30062017\rptBalanzaComprobacion%2030062017%20V3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Copia%20de%20FORMATOS%20LDF%20ABR%20-JUN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  <sheetDataSet>
      <sheetData sheetId="0">
        <row r="60">
          <cell r="P60">
            <v>444159847</v>
          </cell>
        </row>
        <row r="262">
          <cell r="Q262">
            <v>577035241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EDO ING Y EGR"/>
      <sheetName val="EDO ORG Y APL"/>
      <sheetName val="ESTADO DE SITUACIÓN FINANCIERA"/>
      <sheetName val="BZA DE COMP"/>
      <sheetName val="BANCOS"/>
      <sheetName val="DEUDORES DIVERSOS"/>
      <sheetName val="B INMUEBLES"/>
      <sheetName val="B MUEBLES"/>
      <sheetName val="ACREEDORES"/>
      <sheetName val="IMPUESTOS Y CUOTAS POR PAGAR"/>
      <sheetName val="GRAF-SIT FRA"/>
      <sheetName val="INGRESOS TRIMESTRAL"/>
      <sheetName val="GRAF-ING Y EGR"/>
      <sheetName val="INGRESOS ACUMULADO"/>
      <sheetName val="EGRESOS TRIMESTRAL"/>
      <sheetName val="EGRESOS ACUMULADO"/>
      <sheetName val="PATRIMONIO"/>
      <sheetName val="MOD EJ ANT"/>
      <sheetName val="MOD PATRIMONIAL"/>
      <sheetName val="ING PROPIOS"/>
      <sheetName val="PLANTILLA PERSONAL"/>
      <sheetName val="EDO PPTO ING"/>
      <sheetName val="EDO PPTO EG"/>
      <sheetName val="EDO DE SIT FIN"/>
    </sheetNames>
    <sheetDataSet>
      <sheetData sheetId="22">
        <row r="15">
          <cell r="G15">
            <v>129221000</v>
          </cell>
        </row>
        <row r="33">
          <cell r="G33">
            <v>5000000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  <sheetDataSet>
      <sheetData sheetId="0">
        <row r="143">
          <cell r="O143">
            <v>3130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a"/>
      <sheetName val="6b"/>
      <sheetName val="6c"/>
      <sheetName val="6d"/>
      <sheetName val="7a"/>
      <sheetName val="7b"/>
      <sheetName val="7c"/>
      <sheetName val="7d"/>
      <sheetName val="8"/>
    </sheetNames>
    <sheetDataSet>
      <sheetData sheetId="1">
        <row r="6">
          <cell r="A6" t="str">
            <v>Del 1 de Julio al 30 de Septiembre de 2017</v>
          </cell>
        </row>
      </sheetData>
      <sheetData sheetId="5">
        <row r="6">
          <cell r="A6" t="str">
            <v>Del 1 de Julio al 30 de Septiembre de 2017</v>
          </cell>
        </row>
        <row r="85">
          <cell r="C85">
            <v>5014021690</v>
          </cell>
          <cell r="D85">
            <v>143872792</v>
          </cell>
          <cell r="E85">
            <v>5157894482</v>
          </cell>
          <cell r="F85">
            <v>2736369458</v>
          </cell>
          <cell r="G85">
            <v>2736098049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0"/>
  <sheetViews>
    <sheetView tabSelected="1" view="pageBreakPreview" zoomScale="180" zoomScaleSheetLayoutView="180" zoomScalePageLayoutView="0" workbookViewId="0" topLeftCell="B71">
      <selection activeCell="E71" sqref="E71"/>
    </sheetView>
  </sheetViews>
  <sheetFormatPr defaultColWidth="11.421875" defaultRowHeight="15"/>
  <cols>
    <col min="1" max="1" width="41.421875" style="0" customWidth="1"/>
    <col min="4" max="4" width="2.28125" style="0" customWidth="1"/>
    <col min="5" max="5" width="57.57421875" style="0" customWidth="1"/>
    <col min="6" max="6" width="11.421875" style="0" customWidth="1"/>
    <col min="8" max="8" width="12.57421875" style="0" bestFit="1" customWidth="1"/>
  </cols>
  <sheetData>
    <row r="1" spans="1:7" ht="15">
      <c r="A1" s="288" t="s">
        <v>120</v>
      </c>
      <c r="B1" s="288"/>
      <c r="C1" s="288"/>
      <c r="D1" s="288"/>
      <c r="E1" s="288"/>
      <c r="F1" s="288"/>
      <c r="G1" s="288"/>
    </row>
    <row r="3" ht="15.75" thickBot="1"/>
    <row r="4" spans="1:7" ht="15">
      <c r="A4" s="279" t="s">
        <v>452</v>
      </c>
      <c r="B4" s="280"/>
      <c r="C4" s="280"/>
      <c r="D4" s="280"/>
      <c r="E4" s="280"/>
      <c r="F4" s="280"/>
      <c r="G4" s="281"/>
    </row>
    <row r="5" spans="1:7" ht="15">
      <c r="A5" s="282" t="s">
        <v>0</v>
      </c>
      <c r="B5" s="283"/>
      <c r="C5" s="283"/>
      <c r="D5" s="283"/>
      <c r="E5" s="283"/>
      <c r="F5" s="283"/>
      <c r="G5" s="284"/>
    </row>
    <row r="6" spans="1:7" ht="15">
      <c r="A6" s="282" t="s">
        <v>620</v>
      </c>
      <c r="B6" s="283"/>
      <c r="C6" s="283"/>
      <c r="D6" s="283"/>
      <c r="E6" s="283"/>
      <c r="F6" s="283"/>
      <c r="G6" s="284"/>
    </row>
    <row r="7" spans="1:7" ht="15.75" thickBot="1">
      <c r="A7" s="285" t="s">
        <v>1</v>
      </c>
      <c r="B7" s="286"/>
      <c r="C7" s="286"/>
      <c r="D7" s="286"/>
      <c r="E7" s="286"/>
      <c r="F7" s="286"/>
      <c r="G7" s="287"/>
    </row>
    <row r="8" spans="1:7" ht="17.25" thickBot="1">
      <c r="A8" s="1" t="s">
        <v>2</v>
      </c>
      <c r="B8" s="2">
        <v>2017</v>
      </c>
      <c r="C8" s="2" t="s">
        <v>618</v>
      </c>
      <c r="D8" s="3"/>
      <c r="E8" s="4" t="s">
        <v>2</v>
      </c>
      <c r="F8" s="2">
        <v>2017</v>
      </c>
      <c r="G8" s="2" t="s">
        <v>618</v>
      </c>
    </row>
    <row r="9" spans="1:7" ht="12" customHeight="1">
      <c r="A9" s="5" t="s">
        <v>3</v>
      </c>
      <c r="B9" s="6"/>
      <c r="C9" s="29"/>
      <c r="D9" s="7"/>
      <c r="E9" s="6" t="s">
        <v>4</v>
      </c>
      <c r="F9" s="72"/>
      <c r="G9" s="72"/>
    </row>
    <row r="10" spans="1:7" ht="12" customHeight="1">
      <c r="A10" s="69" t="s">
        <v>5</v>
      </c>
      <c r="B10" s="70"/>
      <c r="C10" s="70"/>
      <c r="D10" s="7"/>
      <c r="E10" s="6" t="s">
        <v>6</v>
      </c>
      <c r="F10" s="73"/>
      <c r="G10" s="126"/>
    </row>
    <row r="11" spans="1:7" ht="12" customHeight="1">
      <c r="A11" s="61" t="s">
        <v>7</v>
      </c>
      <c r="B11" s="192">
        <f>B12+B13+B14+B15+B16+B17+B18</f>
        <v>158535441</v>
      </c>
      <c r="C11" s="152">
        <f>C12+C13+C14+C15+C16+C17+C18</f>
        <v>23696393</v>
      </c>
      <c r="D11" s="153"/>
      <c r="E11" s="154" t="s">
        <v>8</v>
      </c>
      <c r="F11" s="152">
        <f>F12+F13+F14+F15+F16+F17+F18+F19+F20</f>
        <v>21023507</v>
      </c>
      <c r="G11" s="152">
        <f>G12+G13+G14+G15+G16+G17+G18+G19+G20</f>
        <v>19137965</v>
      </c>
    </row>
    <row r="12" spans="1:7" ht="12" customHeight="1">
      <c r="A12" s="61" t="s">
        <v>9</v>
      </c>
      <c r="B12" s="192">
        <v>0</v>
      </c>
      <c r="C12" s="152">
        <v>0</v>
      </c>
      <c r="D12" s="153"/>
      <c r="E12" s="197" t="s">
        <v>10</v>
      </c>
      <c r="F12" s="152">
        <v>2245528</v>
      </c>
      <c r="G12" s="152">
        <v>773755</v>
      </c>
    </row>
    <row r="13" spans="1:7" ht="12" customHeight="1">
      <c r="A13" s="61" t="s">
        <v>11</v>
      </c>
      <c r="B13" s="192">
        <v>158535441</v>
      </c>
      <c r="C13" s="152">
        <v>23696393</v>
      </c>
      <c r="D13" s="153"/>
      <c r="E13" s="197" t="s">
        <v>12</v>
      </c>
      <c r="F13" s="152">
        <v>17969221</v>
      </c>
      <c r="G13" s="152">
        <v>697217</v>
      </c>
    </row>
    <row r="14" spans="1:7" ht="12" customHeight="1">
      <c r="A14" s="61" t="s">
        <v>13</v>
      </c>
      <c r="B14" s="192">
        <v>0</v>
      </c>
      <c r="C14" s="152">
        <v>0</v>
      </c>
      <c r="D14" s="153"/>
      <c r="E14" s="197" t="s">
        <v>14</v>
      </c>
      <c r="F14" s="152">
        <v>0</v>
      </c>
      <c r="G14" s="152">
        <v>0</v>
      </c>
    </row>
    <row r="15" spans="1:7" ht="12" customHeight="1">
      <c r="A15" s="61" t="s">
        <v>15</v>
      </c>
      <c r="B15" s="192">
        <v>0</v>
      </c>
      <c r="C15" s="152">
        <v>0</v>
      </c>
      <c r="D15" s="153"/>
      <c r="E15" s="197" t="s">
        <v>16</v>
      </c>
      <c r="F15" s="152">
        <v>0</v>
      </c>
      <c r="G15" s="152">
        <v>0</v>
      </c>
    </row>
    <row r="16" spans="1:7" ht="12" customHeight="1">
      <c r="A16" s="61" t="s">
        <v>17</v>
      </c>
      <c r="B16" s="192">
        <v>0</v>
      </c>
      <c r="C16" s="152">
        <v>0</v>
      </c>
      <c r="D16" s="153"/>
      <c r="E16" s="197" t="s">
        <v>18</v>
      </c>
      <c r="F16" s="152">
        <v>3360</v>
      </c>
      <c r="G16" s="152">
        <v>0</v>
      </c>
    </row>
    <row r="17" spans="1:7" ht="12" customHeight="1">
      <c r="A17" s="61" t="s">
        <v>19</v>
      </c>
      <c r="B17" s="192">
        <v>0</v>
      </c>
      <c r="C17" s="152">
        <v>0</v>
      </c>
      <c r="D17" s="153"/>
      <c r="E17" s="197" t="s">
        <v>20</v>
      </c>
      <c r="F17" s="152">
        <v>0</v>
      </c>
      <c r="G17" s="152">
        <v>0</v>
      </c>
    </row>
    <row r="18" spans="1:7" ht="12" customHeight="1">
      <c r="A18" s="61" t="s">
        <v>21</v>
      </c>
      <c r="B18" s="192">
        <v>0</v>
      </c>
      <c r="C18" s="152">
        <v>0</v>
      </c>
      <c r="D18" s="153"/>
      <c r="E18" s="197" t="s">
        <v>22</v>
      </c>
      <c r="F18" s="152">
        <v>805398</v>
      </c>
      <c r="G18" s="152">
        <v>17666993</v>
      </c>
    </row>
    <row r="19" spans="1:7" ht="12" customHeight="1">
      <c r="A19" s="26" t="s">
        <v>23</v>
      </c>
      <c r="B19" s="152">
        <f>B20+B21+B22+B23+B24+B25+B26</f>
        <v>33080090</v>
      </c>
      <c r="C19" s="152">
        <f>C20+C21+C22+C23+C24+C25+C26</f>
        <v>0</v>
      </c>
      <c r="D19" s="153"/>
      <c r="E19" s="197" t="s">
        <v>24</v>
      </c>
      <c r="F19" s="152">
        <v>0</v>
      </c>
      <c r="G19" s="152">
        <v>0</v>
      </c>
    </row>
    <row r="20" spans="1:8" ht="12" customHeight="1">
      <c r="A20" s="61" t="s">
        <v>25</v>
      </c>
      <c r="B20" s="192">
        <v>0</v>
      </c>
      <c r="C20" s="152">
        <v>0</v>
      </c>
      <c r="D20" s="153"/>
      <c r="E20" s="197" t="s">
        <v>26</v>
      </c>
      <c r="F20" s="152">
        <v>0</v>
      </c>
      <c r="G20" s="152">
        <v>0</v>
      </c>
      <c r="H20" s="195"/>
    </row>
    <row r="21" spans="1:7" ht="12" customHeight="1">
      <c r="A21" s="61" t="s">
        <v>27</v>
      </c>
      <c r="B21" s="192">
        <v>0</v>
      </c>
      <c r="C21" s="152">
        <v>0</v>
      </c>
      <c r="D21" s="153"/>
      <c r="E21" s="154" t="s">
        <v>28</v>
      </c>
      <c r="F21" s="152">
        <f>F22+F23+F24</f>
        <v>0</v>
      </c>
      <c r="G21" s="152">
        <f>G22+G23+G24</f>
        <v>0</v>
      </c>
    </row>
    <row r="22" spans="1:7" ht="12" customHeight="1">
      <c r="A22" s="61" t="s">
        <v>29</v>
      </c>
      <c r="B22" s="192">
        <v>33030090</v>
      </c>
      <c r="C22" s="152">
        <v>0</v>
      </c>
      <c r="D22" s="153"/>
      <c r="E22" s="154" t="s">
        <v>30</v>
      </c>
      <c r="F22" s="152">
        <v>0</v>
      </c>
      <c r="G22" s="152">
        <v>0</v>
      </c>
    </row>
    <row r="23" spans="1:7" ht="12" customHeight="1">
      <c r="A23" s="61" t="s">
        <v>31</v>
      </c>
      <c r="B23" s="192">
        <v>0</v>
      </c>
      <c r="C23" s="152">
        <v>0</v>
      </c>
      <c r="D23" s="153"/>
      <c r="E23" s="154" t="s">
        <v>32</v>
      </c>
      <c r="F23" s="152">
        <v>0</v>
      </c>
      <c r="G23" s="152">
        <v>0</v>
      </c>
    </row>
    <row r="24" spans="1:7" ht="12" customHeight="1">
      <c r="A24" s="61" t="s">
        <v>33</v>
      </c>
      <c r="B24" s="192">
        <v>50000</v>
      </c>
      <c r="C24" s="152">
        <v>0</v>
      </c>
      <c r="D24" s="153"/>
      <c r="E24" s="154" t="s">
        <v>34</v>
      </c>
      <c r="F24" s="152">
        <v>0</v>
      </c>
      <c r="G24" s="152">
        <v>0</v>
      </c>
    </row>
    <row r="25" spans="1:7" ht="12" customHeight="1">
      <c r="A25" s="61" t="s">
        <v>35</v>
      </c>
      <c r="B25" s="192">
        <v>0</v>
      </c>
      <c r="C25" s="152">
        <v>0</v>
      </c>
      <c r="D25" s="153"/>
      <c r="E25" s="154" t="s">
        <v>36</v>
      </c>
      <c r="F25" s="152">
        <f>F26+F27</f>
        <v>0</v>
      </c>
      <c r="G25" s="152">
        <f>G26+G27</f>
        <v>0</v>
      </c>
    </row>
    <row r="26" spans="1:7" ht="12" customHeight="1">
      <c r="A26" s="61" t="s">
        <v>37</v>
      </c>
      <c r="B26" s="192">
        <v>0</v>
      </c>
      <c r="C26" s="152">
        <v>0</v>
      </c>
      <c r="D26" s="153"/>
      <c r="E26" s="154" t="s">
        <v>38</v>
      </c>
      <c r="F26" s="152">
        <v>0</v>
      </c>
      <c r="G26" s="152">
        <v>0</v>
      </c>
    </row>
    <row r="27" spans="1:7" ht="12" customHeight="1">
      <c r="A27" s="61" t="s">
        <v>39</v>
      </c>
      <c r="B27" s="192">
        <f>B28+B29+B30+B31+B32</f>
        <v>0</v>
      </c>
      <c r="C27" s="152">
        <f>C28+C29+C30+C31+C32</f>
        <v>0</v>
      </c>
      <c r="D27" s="153"/>
      <c r="E27" s="154" t="s">
        <v>40</v>
      </c>
      <c r="F27" s="152">
        <v>0</v>
      </c>
      <c r="G27" s="152">
        <v>0</v>
      </c>
    </row>
    <row r="28" spans="1:7" ht="15" customHeight="1">
      <c r="A28" s="61" t="s">
        <v>41</v>
      </c>
      <c r="B28" s="192">
        <v>0</v>
      </c>
      <c r="C28" s="152">
        <v>0</v>
      </c>
      <c r="D28" s="153"/>
      <c r="E28" s="154" t="s">
        <v>42</v>
      </c>
      <c r="F28" s="152">
        <v>0</v>
      </c>
      <c r="G28" s="152">
        <v>0</v>
      </c>
    </row>
    <row r="29" spans="1:7" ht="15" customHeight="1">
      <c r="A29" s="61" t="s">
        <v>43</v>
      </c>
      <c r="B29" s="192">
        <v>0</v>
      </c>
      <c r="C29" s="152">
        <v>0</v>
      </c>
      <c r="D29" s="153"/>
      <c r="E29" s="154" t="s">
        <v>44</v>
      </c>
      <c r="F29" s="152">
        <f>F30+F31+F32</f>
        <v>0</v>
      </c>
      <c r="G29" s="152">
        <f>G30+G31+G32</f>
        <v>0</v>
      </c>
    </row>
    <row r="30" spans="1:7" ht="12" customHeight="1">
      <c r="A30" s="61" t="s">
        <v>45</v>
      </c>
      <c r="B30" s="192">
        <v>0</v>
      </c>
      <c r="C30" s="152">
        <v>0</v>
      </c>
      <c r="D30" s="153"/>
      <c r="E30" s="154" t="s">
        <v>46</v>
      </c>
      <c r="F30" s="152">
        <v>0</v>
      </c>
      <c r="G30" s="152">
        <v>0</v>
      </c>
    </row>
    <row r="31" spans="1:7" ht="12" customHeight="1">
      <c r="A31" s="61" t="s">
        <v>47</v>
      </c>
      <c r="B31" s="192">
        <v>0</v>
      </c>
      <c r="C31" s="152">
        <v>0</v>
      </c>
      <c r="D31" s="153"/>
      <c r="E31" s="154" t="s">
        <v>48</v>
      </c>
      <c r="F31" s="152">
        <v>0</v>
      </c>
      <c r="G31" s="152">
        <v>0</v>
      </c>
    </row>
    <row r="32" spans="1:7" ht="12" customHeight="1">
      <c r="A32" s="61" t="s">
        <v>49</v>
      </c>
      <c r="B32" s="192">
        <v>0</v>
      </c>
      <c r="C32" s="152">
        <v>0</v>
      </c>
      <c r="D32" s="153"/>
      <c r="E32" s="154" t="s">
        <v>50</v>
      </c>
      <c r="F32" s="152">
        <v>0</v>
      </c>
      <c r="G32" s="152">
        <v>0</v>
      </c>
    </row>
    <row r="33" spans="1:7" ht="12" customHeight="1">
      <c r="A33" s="61" t="s">
        <v>51</v>
      </c>
      <c r="B33" s="192">
        <v>0</v>
      </c>
      <c r="C33" s="152">
        <v>0</v>
      </c>
      <c r="D33" s="153"/>
      <c r="E33" s="154" t="s">
        <v>52</v>
      </c>
      <c r="F33" s="152">
        <f>F34+F35+F36+F37+F38+F39</f>
        <v>0</v>
      </c>
      <c r="G33" s="152">
        <f>G34+G35+G36+G37+G38+G39</f>
        <v>0</v>
      </c>
    </row>
    <row r="34" spans="1:7" ht="12" customHeight="1">
      <c r="A34" s="61" t="s">
        <v>53</v>
      </c>
      <c r="B34" s="192">
        <v>0</v>
      </c>
      <c r="C34" s="152">
        <v>0</v>
      </c>
      <c r="D34" s="153"/>
      <c r="E34" s="154" t="s">
        <v>54</v>
      </c>
      <c r="F34" s="152">
        <v>0</v>
      </c>
      <c r="G34" s="152">
        <v>0</v>
      </c>
    </row>
    <row r="35" spans="1:7" ht="12" customHeight="1">
      <c r="A35" s="61" t="s">
        <v>55</v>
      </c>
      <c r="B35" s="192">
        <v>0</v>
      </c>
      <c r="C35" s="152">
        <v>0</v>
      </c>
      <c r="D35" s="153"/>
      <c r="E35" s="154" t="s">
        <v>56</v>
      </c>
      <c r="F35" s="152">
        <v>0</v>
      </c>
      <c r="G35" s="152">
        <v>0</v>
      </c>
    </row>
    <row r="36" spans="1:7" ht="12" customHeight="1">
      <c r="A36" s="61" t="s">
        <v>57</v>
      </c>
      <c r="B36" s="192">
        <v>0</v>
      </c>
      <c r="C36" s="152">
        <v>0</v>
      </c>
      <c r="D36" s="153"/>
      <c r="E36" s="154" t="s">
        <v>58</v>
      </c>
      <c r="F36" s="152">
        <v>0</v>
      </c>
      <c r="G36" s="152">
        <v>0</v>
      </c>
    </row>
    <row r="37" spans="1:7" ht="12" customHeight="1">
      <c r="A37" s="61" t="s">
        <v>59</v>
      </c>
      <c r="B37" s="192">
        <v>0</v>
      </c>
      <c r="C37" s="152">
        <v>0</v>
      </c>
      <c r="D37" s="153"/>
      <c r="E37" s="154" t="s">
        <v>60</v>
      </c>
      <c r="F37" s="152">
        <v>0</v>
      </c>
      <c r="G37" s="152">
        <v>0</v>
      </c>
    </row>
    <row r="38" spans="1:7" ht="12" customHeight="1">
      <c r="A38" s="61" t="s">
        <v>61</v>
      </c>
      <c r="B38" s="192">
        <v>0</v>
      </c>
      <c r="C38" s="152">
        <v>0</v>
      </c>
      <c r="D38" s="153"/>
      <c r="E38" s="154" t="s">
        <v>62</v>
      </c>
      <c r="F38" s="152">
        <v>0</v>
      </c>
      <c r="G38" s="152">
        <v>0</v>
      </c>
    </row>
    <row r="39" spans="1:7" ht="12" customHeight="1">
      <c r="A39" s="61" t="s">
        <v>63</v>
      </c>
      <c r="B39" s="192">
        <v>0</v>
      </c>
      <c r="C39" s="152">
        <v>0</v>
      </c>
      <c r="D39" s="153"/>
      <c r="E39" s="154" t="s">
        <v>64</v>
      </c>
      <c r="F39" s="152">
        <v>0</v>
      </c>
      <c r="G39" s="152">
        <v>0</v>
      </c>
    </row>
    <row r="40" spans="1:7" ht="12" customHeight="1">
      <c r="A40" s="61" t="s">
        <v>65</v>
      </c>
      <c r="B40" s="192">
        <f>B41+B42</f>
        <v>0</v>
      </c>
      <c r="C40" s="152">
        <f>C41+C42</f>
        <v>0</v>
      </c>
      <c r="D40" s="153"/>
      <c r="E40" s="154" t="s">
        <v>66</v>
      </c>
      <c r="F40" s="152">
        <f>F41+F42+F43</f>
        <v>0</v>
      </c>
      <c r="G40" s="152">
        <f>G41+G42+G43</f>
        <v>0</v>
      </c>
    </row>
    <row r="41" spans="1:7" ht="15" customHeight="1">
      <c r="A41" s="61" t="s">
        <v>67</v>
      </c>
      <c r="B41" s="192">
        <v>0</v>
      </c>
      <c r="C41" s="152">
        <v>0</v>
      </c>
      <c r="D41" s="153"/>
      <c r="E41" s="154" t="s">
        <v>68</v>
      </c>
      <c r="F41" s="152">
        <v>0</v>
      </c>
      <c r="G41" s="152">
        <v>0</v>
      </c>
    </row>
    <row r="42" spans="1:7" ht="12" customHeight="1">
      <c r="A42" s="61" t="s">
        <v>69</v>
      </c>
      <c r="B42" s="192">
        <v>0</v>
      </c>
      <c r="C42" s="152">
        <v>0</v>
      </c>
      <c r="D42" s="153"/>
      <c r="E42" s="154" t="s">
        <v>70</v>
      </c>
      <c r="F42" s="152">
        <v>0</v>
      </c>
      <c r="G42" s="152">
        <v>0</v>
      </c>
    </row>
    <row r="43" spans="1:7" ht="12" customHeight="1">
      <c r="A43" s="61" t="s">
        <v>71</v>
      </c>
      <c r="B43" s="192">
        <f>B44+B45+B46+B47</f>
        <v>0</v>
      </c>
      <c r="C43" s="152">
        <f>C44+C45+C46+C47</f>
        <v>0</v>
      </c>
      <c r="D43" s="153"/>
      <c r="E43" s="154" t="s">
        <v>72</v>
      </c>
      <c r="F43" s="152">
        <v>0</v>
      </c>
      <c r="G43" s="152">
        <v>0</v>
      </c>
    </row>
    <row r="44" spans="1:7" ht="12" customHeight="1">
      <c r="A44" s="61" t="s">
        <v>73</v>
      </c>
      <c r="B44" s="192">
        <v>0</v>
      </c>
      <c r="C44" s="152">
        <v>0</v>
      </c>
      <c r="D44" s="153"/>
      <c r="E44" s="154" t="s">
        <v>74</v>
      </c>
      <c r="F44" s="152">
        <f>F45+F46+F47</f>
        <v>0</v>
      </c>
      <c r="G44" s="152">
        <f>G45+G46+G47</f>
        <v>0</v>
      </c>
    </row>
    <row r="45" spans="1:7" ht="12" customHeight="1">
      <c r="A45" s="61" t="s">
        <v>75</v>
      </c>
      <c r="B45" s="192">
        <v>0</v>
      </c>
      <c r="C45" s="152">
        <v>0</v>
      </c>
      <c r="D45" s="153"/>
      <c r="E45" s="154" t="s">
        <v>76</v>
      </c>
      <c r="F45" s="152">
        <v>0</v>
      </c>
      <c r="G45" s="152">
        <v>0</v>
      </c>
    </row>
    <row r="46" spans="1:7" ht="12" customHeight="1">
      <c r="A46" s="61" t="s">
        <v>77</v>
      </c>
      <c r="B46" s="192">
        <v>0</v>
      </c>
      <c r="C46" s="152">
        <v>0</v>
      </c>
      <c r="D46" s="153"/>
      <c r="E46" s="154" t="s">
        <v>78</v>
      </c>
      <c r="F46" s="152">
        <v>0</v>
      </c>
      <c r="G46" s="152">
        <v>0</v>
      </c>
    </row>
    <row r="47" spans="1:7" ht="12" customHeight="1">
      <c r="A47" s="61" t="s">
        <v>79</v>
      </c>
      <c r="B47" s="192">
        <v>0</v>
      </c>
      <c r="C47" s="152">
        <v>0</v>
      </c>
      <c r="D47" s="153"/>
      <c r="E47" s="154" t="s">
        <v>80</v>
      </c>
      <c r="F47" s="152">
        <v>0</v>
      </c>
      <c r="G47" s="152">
        <v>0</v>
      </c>
    </row>
    <row r="48" spans="1:7" ht="12" customHeight="1">
      <c r="A48" s="61"/>
      <c r="B48" s="193"/>
      <c r="C48" s="155"/>
      <c r="D48" s="153"/>
      <c r="E48" s="154"/>
      <c r="F48" s="156"/>
      <c r="G48" s="156"/>
    </row>
    <row r="49" spans="1:7" ht="12" customHeight="1">
      <c r="A49" s="22" t="s">
        <v>81</v>
      </c>
      <c r="B49" s="193">
        <f>B11+B19+B27+B33+B39+B40+B43</f>
        <v>191615531</v>
      </c>
      <c r="C49" s="155">
        <f>C11+C19+C27+C33+C39+C40+C43</f>
        <v>23696393</v>
      </c>
      <c r="D49" s="153"/>
      <c r="E49" s="157" t="s">
        <v>82</v>
      </c>
      <c r="F49" s="156">
        <f>F11+F21+F25+F28+F29+F33+F40+F44</f>
        <v>21023507</v>
      </c>
      <c r="G49" s="156">
        <f>G11+G21+G25+G28+G29+G33+G40+G44</f>
        <v>19137965</v>
      </c>
    </row>
    <row r="50" spans="1:7" ht="9.75" customHeight="1" thickBot="1">
      <c r="A50" s="158"/>
      <c r="B50" s="194"/>
      <c r="C50" s="159"/>
      <c r="D50" s="160"/>
      <c r="E50" s="161"/>
      <c r="F50" s="162"/>
      <c r="G50" s="162"/>
    </row>
    <row r="51" spans="1:7" ht="12" customHeight="1">
      <c r="A51" s="163" t="s">
        <v>83</v>
      </c>
      <c r="B51" s="164"/>
      <c r="C51" s="164"/>
      <c r="D51" s="165"/>
      <c r="E51" s="166" t="s">
        <v>84</v>
      </c>
      <c r="F51" s="164"/>
      <c r="G51" s="164"/>
    </row>
    <row r="52" spans="1:7" ht="12" customHeight="1">
      <c r="A52" s="61" t="s">
        <v>85</v>
      </c>
      <c r="B52" s="152">
        <v>0</v>
      </c>
      <c r="C52" s="152">
        <v>0</v>
      </c>
      <c r="D52" s="153"/>
      <c r="E52" s="154" t="s">
        <v>86</v>
      </c>
      <c r="F52" s="152">
        <v>0</v>
      </c>
      <c r="G52" s="152">
        <v>0</v>
      </c>
    </row>
    <row r="53" spans="1:7" ht="12" customHeight="1">
      <c r="A53" s="61" t="s">
        <v>87</v>
      </c>
      <c r="B53" s="152">
        <v>0</v>
      </c>
      <c r="C53" s="152">
        <v>0</v>
      </c>
      <c r="D53" s="153"/>
      <c r="E53" s="154" t="s">
        <v>88</v>
      </c>
      <c r="F53" s="152">
        <v>0</v>
      </c>
      <c r="G53" s="152">
        <v>0</v>
      </c>
    </row>
    <row r="54" spans="1:7" ht="12" customHeight="1">
      <c r="A54" s="61" t="s">
        <v>89</v>
      </c>
      <c r="B54" s="155">
        <f>'[1]Page1'!$P$60</f>
        <v>444159847</v>
      </c>
      <c r="C54" s="155">
        <v>444159847</v>
      </c>
      <c r="D54" s="153"/>
      <c r="E54" s="154" t="s">
        <v>90</v>
      </c>
      <c r="F54" s="152">
        <v>0</v>
      </c>
      <c r="G54" s="152">
        <v>0</v>
      </c>
    </row>
    <row r="55" spans="1:7" ht="12" customHeight="1">
      <c r="A55" s="61" t="s">
        <v>91</v>
      </c>
      <c r="B55" s="155">
        <v>143821246</v>
      </c>
      <c r="C55" s="155">
        <v>142960308</v>
      </c>
      <c r="D55" s="153"/>
      <c r="E55" s="154" t="s">
        <v>92</v>
      </c>
      <c r="F55" s="152">
        <v>0</v>
      </c>
      <c r="G55" s="152">
        <v>0</v>
      </c>
    </row>
    <row r="56" spans="1:7" ht="12" customHeight="1">
      <c r="A56" s="61" t="s">
        <v>93</v>
      </c>
      <c r="B56" s="155">
        <f>'[3]Page1'!$O$143</f>
        <v>3130</v>
      </c>
      <c r="C56" s="155">
        <v>130</v>
      </c>
      <c r="D56" s="167"/>
      <c r="E56" s="154" t="s">
        <v>94</v>
      </c>
      <c r="F56" s="152">
        <v>0</v>
      </c>
      <c r="G56" s="152">
        <v>0</v>
      </c>
    </row>
    <row r="57" spans="1:7" ht="12" customHeight="1">
      <c r="A57" s="61" t="s">
        <v>95</v>
      </c>
      <c r="B57" s="152">
        <v>0</v>
      </c>
      <c r="C57" s="152">
        <v>0</v>
      </c>
      <c r="D57" s="168"/>
      <c r="E57" s="154" t="s">
        <v>96</v>
      </c>
      <c r="F57" s="152">
        <v>0</v>
      </c>
      <c r="G57" s="152">
        <v>0</v>
      </c>
    </row>
    <row r="58" spans="1:7" ht="12" customHeight="1">
      <c r="A58" s="61" t="s">
        <v>97</v>
      </c>
      <c r="B58" s="152">
        <v>0</v>
      </c>
      <c r="C58" s="152">
        <v>0</v>
      </c>
      <c r="D58" s="168"/>
      <c r="E58" s="157"/>
      <c r="F58" s="152"/>
      <c r="G58" s="152"/>
    </row>
    <row r="59" spans="1:7" ht="12" customHeight="1">
      <c r="A59" s="61" t="s">
        <v>98</v>
      </c>
      <c r="B59" s="152">
        <v>0</v>
      </c>
      <c r="C59" s="152">
        <v>0</v>
      </c>
      <c r="D59" s="168"/>
      <c r="E59" s="157" t="s">
        <v>99</v>
      </c>
      <c r="F59" s="152">
        <f>F52+F53+F54+F55+F56+F57</f>
        <v>0</v>
      </c>
      <c r="G59" s="152">
        <f>G52+G53+G54+G55+G56+G57</f>
        <v>0</v>
      </c>
    </row>
    <row r="60" spans="1:7" ht="12" customHeight="1">
      <c r="A60" s="61" t="s">
        <v>100</v>
      </c>
      <c r="B60" s="152">
        <v>0</v>
      </c>
      <c r="C60" s="152">
        <v>0</v>
      </c>
      <c r="D60" s="153"/>
      <c r="E60" s="23"/>
      <c r="F60" s="152"/>
      <c r="G60" s="152"/>
    </row>
    <row r="61" spans="1:7" ht="12" customHeight="1">
      <c r="A61" s="61"/>
      <c r="B61" s="155"/>
      <c r="C61" s="155"/>
      <c r="D61" s="153"/>
      <c r="E61" s="157" t="s">
        <v>101</v>
      </c>
      <c r="F61" s="112">
        <f>F49+F59</f>
        <v>21023507</v>
      </c>
      <c r="G61" s="112">
        <f>G49+G59</f>
        <v>19137965</v>
      </c>
    </row>
    <row r="62" spans="1:7" ht="12" customHeight="1">
      <c r="A62" s="22" t="s">
        <v>102</v>
      </c>
      <c r="B62" s="155">
        <f>B52+B53+B54+B55+B56+B57+B58+B59+B60</f>
        <v>587984223</v>
      </c>
      <c r="C62" s="155">
        <f>C52+C53+C54+C55+C56+C57+C58+C59+C60</f>
        <v>587120285</v>
      </c>
      <c r="D62" s="153"/>
      <c r="E62" s="154"/>
      <c r="F62" s="112"/>
      <c r="G62" s="112"/>
    </row>
    <row r="63" spans="1:7" ht="12" customHeight="1">
      <c r="A63" s="61"/>
      <c r="B63" s="169"/>
      <c r="C63" s="169"/>
      <c r="D63" s="168"/>
      <c r="E63" s="157" t="s">
        <v>103</v>
      </c>
      <c r="F63" s="112"/>
      <c r="G63" s="112"/>
    </row>
    <row r="64" spans="1:7" ht="12" customHeight="1">
      <c r="A64" s="22" t="s">
        <v>104</v>
      </c>
      <c r="B64" s="169">
        <f>B49+B62</f>
        <v>779599754</v>
      </c>
      <c r="C64" s="169">
        <f>C49+C62</f>
        <v>610816678</v>
      </c>
      <c r="D64" s="153"/>
      <c r="E64" s="157"/>
      <c r="F64" s="112"/>
      <c r="G64" s="112"/>
    </row>
    <row r="65" spans="1:7" ht="12" customHeight="1">
      <c r="A65" s="61"/>
      <c r="B65" s="169"/>
      <c r="C65" s="169"/>
      <c r="D65" s="153"/>
      <c r="E65" s="157" t="s">
        <v>105</v>
      </c>
      <c r="F65" s="152">
        <f>F66+F67+F68</f>
        <v>577035241</v>
      </c>
      <c r="G65" s="152">
        <f>G66+G67+G68</f>
        <v>577035241</v>
      </c>
    </row>
    <row r="66" spans="1:7" ht="12" customHeight="1">
      <c r="A66" s="61"/>
      <c r="B66" s="169"/>
      <c r="C66" s="169"/>
      <c r="D66" s="153"/>
      <c r="E66" s="154" t="s">
        <v>106</v>
      </c>
      <c r="F66" s="152">
        <f>'[1]Page1'!$Q$262</f>
        <v>577035241</v>
      </c>
      <c r="G66" s="152">
        <v>577035241</v>
      </c>
    </row>
    <row r="67" spans="1:7" ht="12" customHeight="1">
      <c r="A67" s="61"/>
      <c r="B67" s="169"/>
      <c r="C67" s="169"/>
      <c r="D67" s="153"/>
      <c r="E67" s="154" t="s">
        <v>107</v>
      </c>
      <c r="F67" s="152">
        <v>0</v>
      </c>
      <c r="G67" s="152">
        <v>0</v>
      </c>
    </row>
    <row r="68" spans="1:7" ht="12" customHeight="1">
      <c r="A68" s="61"/>
      <c r="B68" s="169"/>
      <c r="C68" s="169"/>
      <c r="D68" s="153"/>
      <c r="E68" s="154" t="s">
        <v>108</v>
      </c>
      <c r="F68" s="152">
        <v>0</v>
      </c>
      <c r="G68" s="152">
        <v>0</v>
      </c>
    </row>
    <row r="69" spans="1:7" ht="12" customHeight="1">
      <c r="A69" s="61"/>
      <c r="B69" s="169"/>
      <c r="C69" s="169"/>
      <c r="D69" s="153"/>
      <c r="E69" s="154"/>
      <c r="F69" s="152"/>
      <c r="G69" s="152"/>
    </row>
    <row r="70" spans="1:7" ht="12" customHeight="1">
      <c r="A70" s="61"/>
      <c r="B70" s="169"/>
      <c r="C70" s="169"/>
      <c r="D70" s="153"/>
      <c r="E70" s="157" t="s">
        <v>109</v>
      </c>
      <c r="F70" s="152">
        <f>F71+F72+F73+F74+F75</f>
        <v>181541006</v>
      </c>
      <c r="G70" s="152">
        <f>G71+G72+G73+G74+G75</f>
        <v>14646472</v>
      </c>
    </row>
    <row r="71" spans="1:8" ht="12" customHeight="1">
      <c r="A71" s="61"/>
      <c r="B71" s="169"/>
      <c r="C71" s="169"/>
      <c r="D71" s="153"/>
      <c r="E71" s="154" t="s">
        <v>110</v>
      </c>
      <c r="F71" s="152">
        <v>162837992</v>
      </c>
      <c r="G71" s="152">
        <v>9880126</v>
      </c>
      <c r="H71" s="107"/>
    </row>
    <row r="72" spans="1:7" ht="12" customHeight="1">
      <c r="A72" s="61"/>
      <c r="B72" s="169"/>
      <c r="C72" s="169"/>
      <c r="D72" s="153"/>
      <c r="E72" s="154" t="s">
        <v>111</v>
      </c>
      <c r="F72" s="152">
        <v>-237780093</v>
      </c>
      <c r="G72" s="152">
        <v>-96551570</v>
      </c>
    </row>
    <row r="73" spans="1:7" ht="12" customHeight="1">
      <c r="A73" s="61"/>
      <c r="B73" s="169"/>
      <c r="C73" s="169"/>
      <c r="D73" s="153"/>
      <c r="E73" s="154" t="s">
        <v>112</v>
      </c>
      <c r="F73" s="152">
        <v>0</v>
      </c>
      <c r="G73" s="152">
        <v>0</v>
      </c>
    </row>
    <row r="74" spans="1:7" ht="12" customHeight="1">
      <c r="A74" s="61"/>
      <c r="B74" s="169"/>
      <c r="C74" s="169"/>
      <c r="D74" s="153"/>
      <c r="E74" s="154" t="s">
        <v>113</v>
      </c>
      <c r="F74" s="152">
        <v>0</v>
      </c>
      <c r="G74" s="152">
        <v>0</v>
      </c>
    </row>
    <row r="75" spans="1:7" ht="12" customHeight="1">
      <c r="A75" s="61"/>
      <c r="B75" s="169"/>
      <c r="C75" s="169"/>
      <c r="D75" s="153"/>
      <c r="E75" s="154" t="s">
        <v>114</v>
      </c>
      <c r="F75" s="152">
        <v>256483107</v>
      </c>
      <c r="G75" s="152">
        <v>101317916</v>
      </c>
    </row>
    <row r="76" spans="1:7" ht="12" customHeight="1">
      <c r="A76" s="61"/>
      <c r="B76" s="169"/>
      <c r="C76" s="169"/>
      <c r="D76" s="153"/>
      <c r="E76" s="154"/>
      <c r="F76" s="155"/>
      <c r="G76" s="155"/>
    </row>
    <row r="77" spans="1:7" ht="12" customHeight="1">
      <c r="A77" s="61"/>
      <c r="B77" s="169"/>
      <c r="C77" s="169"/>
      <c r="D77" s="153"/>
      <c r="E77" s="157" t="s">
        <v>115</v>
      </c>
      <c r="F77" s="130">
        <f>F78+F79</f>
        <v>0</v>
      </c>
      <c r="G77" s="130">
        <f>G78+G79</f>
        <v>0</v>
      </c>
    </row>
    <row r="78" spans="1:7" ht="12" customHeight="1">
      <c r="A78" s="61"/>
      <c r="B78" s="169"/>
      <c r="C78" s="169"/>
      <c r="D78" s="153"/>
      <c r="E78" s="154" t="s">
        <v>116</v>
      </c>
      <c r="F78" s="155"/>
      <c r="G78" s="155"/>
    </row>
    <row r="79" spans="1:7" ht="12" customHeight="1">
      <c r="A79" s="61"/>
      <c r="B79" s="169"/>
      <c r="C79" s="169"/>
      <c r="D79" s="153"/>
      <c r="E79" s="154" t="s">
        <v>117</v>
      </c>
      <c r="F79" s="155"/>
      <c r="G79" s="155"/>
    </row>
    <row r="80" spans="1:7" ht="12" customHeight="1">
      <c r="A80" s="61"/>
      <c r="B80" s="169"/>
      <c r="C80" s="169"/>
      <c r="D80" s="153"/>
      <c r="E80" s="154"/>
      <c r="F80" s="155"/>
      <c r="G80" s="155"/>
    </row>
    <row r="81" spans="1:7" ht="12" customHeight="1">
      <c r="A81" s="61"/>
      <c r="B81" s="169"/>
      <c r="C81" s="169"/>
      <c r="D81" s="153"/>
      <c r="E81" s="157" t="s">
        <v>118</v>
      </c>
      <c r="F81" s="155">
        <f>F65+F70+F77</f>
        <v>758576247</v>
      </c>
      <c r="G81" s="155">
        <f>G65+G70+G77</f>
        <v>591681713</v>
      </c>
    </row>
    <row r="82" spans="1:7" ht="12" customHeight="1">
      <c r="A82" s="61"/>
      <c r="B82" s="169"/>
      <c r="C82" s="169"/>
      <c r="D82" s="153"/>
      <c r="E82" s="154"/>
      <c r="F82" s="155"/>
      <c r="G82" s="155"/>
    </row>
    <row r="83" spans="1:8" ht="12" customHeight="1">
      <c r="A83" s="61"/>
      <c r="B83" s="169"/>
      <c r="C83" s="169"/>
      <c r="D83" s="153"/>
      <c r="E83" s="157" t="s">
        <v>119</v>
      </c>
      <c r="F83" s="155">
        <f>F61+F81</f>
        <v>779599754</v>
      </c>
      <c r="G83" s="155">
        <f>G61+G81</f>
        <v>610819678</v>
      </c>
      <c r="H83" s="107">
        <f>+F83-B64</f>
        <v>0</v>
      </c>
    </row>
    <row r="84" spans="1:7" ht="12" customHeight="1">
      <c r="A84" s="9"/>
      <c r="B84" s="127"/>
      <c r="C84" s="127"/>
      <c r="D84" s="7"/>
      <c r="E84" s="8"/>
      <c r="F84" s="125"/>
      <c r="G84" s="125"/>
    </row>
    <row r="85" spans="1:7" ht="15.75" thickBot="1">
      <c r="A85" s="14"/>
      <c r="B85" s="128"/>
      <c r="C85" s="128"/>
      <c r="D85" s="11"/>
      <c r="E85" s="10"/>
      <c r="F85" s="71"/>
      <c r="G85" s="71"/>
    </row>
    <row r="86" spans="1:7" ht="15">
      <c r="A86" s="243"/>
      <c r="B86" s="244"/>
      <c r="C86" s="244"/>
      <c r="D86" s="243"/>
      <c r="E86" s="243"/>
      <c r="F86" s="245"/>
      <c r="G86" s="245"/>
    </row>
    <row r="87" spans="1:7" ht="15">
      <c r="A87" s="243"/>
      <c r="B87" s="244"/>
      <c r="C87" s="244"/>
      <c r="D87" s="243"/>
      <c r="E87" s="243"/>
      <c r="F87" s="245"/>
      <c r="G87" s="245"/>
    </row>
    <row r="88" ht="15">
      <c r="F88" s="80"/>
    </row>
    <row r="89" spans="1:6" ht="15">
      <c r="A89" s="145"/>
      <c r="B89" s="145"/>
      <c r="C89" s="145"/>
      <c r="D89" s="145"/>
      <c r="E89" s="145"/>
      <c r="F89" s="146"/>
    </row>
    <row r="90" spans="1:6" ht="15">
      <c r="A90" s="148"/>
      <c r="B90" s="148"/>
      <c r="C90" s="148"/>
      <c r="D90" s="148"/>
      <c r="E90" s="148"/>
      <c r="F90" s="147"/>
    </row>
  </sheetData>
  <sheetProtection/>
  <mergeCells count="5">
    <mergeCell ref="A4:G4"/>
    <mergeCell ref="A5:G5"/>
    <mergeCell ref="A6:G6"/>
    <mergeCell ref="A7:G7"/>
    <mergeCell ref="A1:G1"/>
  </mergeCells>
  <printOptions horizontalCentered="1"/>
  <pageMargins left="0.3937007874015748" right="0.5118110236220472" top="1.062992125984252" bottom="1.062992125984252" header="0.31496062992125984" footer="0.31496062992125984"/>
  <pageSetup fitToHeight="2" horizontalDpi="300" verticalDpi="300" orientation="landscape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zoomScalePageLayoutView="0" workbookViewId="0" topLeftCell="A1">
      <selection activeCell="I27" sqref="I27"/>
    </sheetView>
  </sheetViews>
  <sheetFormatPr defaultColWidth="11.421875" defaultRowHeight="15"/>
  <cols>
    <col min="1" max="1" width="36.00390625" style="0" customWidth="1"/>
  </cols>
  <sheetData>
    <row r="1" spans="1:7" ht="15">
      <c r="A1" s="205" t="s">
        <v>481</v>
      </c>
      <c r="B1" s="204"/>
      <c r="C1" s="204"/>
      <c r="D1" s="204"/>
      <c r="E1" s="204"/>
      <c r="F1" s="204"/>
      <c r="G1" s="204"/>
    </row>
    <row r="2" spans="1:7" ht="15.75" thickBot="1">
      <c r="A2" s="204"/>
      <c r="B2" s="204"/>
      <c r="C2" s="204"/>
      <c r="D2" s="204"/>
      <c r="E2" s="204"/>
      <c r="F2" s="204"/>
      <c r="G2" s="204"/>
    </row>
    <row r="3" spans="1:8" ht="15">
      <c r="A3" s="279" t="s">
        <v>452</v>
      </c>
      <c r="B3" s="280"/>
      <c r="C3" s="280"/>
      <c r="D3" s="280"/>
      <c r="E3" s="280"/>
      <c r="F3" s="280"/>
      <c r="G3" s="281"/>
      <c r="H3" s="206"/>
    </row>
    <row r="4" spans="1:8" ht="10.5" customHeight="1">
      <c r="A4" s="333" t="s">
        <v>482</v>
      </c>
      <c r="B4" s="334"/>
      <c r="C4" s="334"/>
      <c r="D4" s="334"/>
      <c r="E4" s="334"/>
      <c r="F4" s="334"/>
      <c r="G4" s="335"/>
      <c r="H4" s="206"/>
    </row>
    <row r="5" spans="1:8" ht="9" customHeight="1">
      <c r="A5" s="333" t="s">
        <v>1</v>
      </c>
      <c r="B5" s="334"/>
      <c r="C5" s="334"/>
      <c r="D5" s="334"/>
      <c r="E5" s="334"/>
      <c r="F5" s="334"/>
      <c r="G5" s="335"/>
      <c r="H5" s="206"/>
    </row>
    <row r="6" spans="1:8" ht="9.75" customHeight="1" thickBot="1">
      <c r="A6" s="336" t="s">
        <v>483</v>
      </c>
      <c r="B6" s="337"/>
      <c r="C6" s="337"/>
      <c r="D6" s="337"/>
      <c r="E6" s="337"/>
      <c r="F6" s="337"/>
      <c r="G6" s="338"/>
      <c r="H6" s="206"/>
    </row>
    <row r="7" spans="1:8" ht="16.5">
      <c r="A7" s="327" t="s">
        <v>484</v>
      </c>
      <c r="B7" s="203" t="s">
        <v>485</v>
      </c>
      <c r="C7" s="341" t="s">
        <v>486</v>
      </c>
      <c r="D7" s="341" t="s">
        <v>487</v>
      </c>
      <c r="E7" s="341" t="s">
        <v>488</v>
      </c>
      <c r="F7" s="341" t="s">
        <v>489</v>
      </c>
      <c r="G7" s="341" t="s">
        <v>490</v>
      </c>
      <c r="H7" s="403"/>
    </row>
    <row r="8" spans="1:8" ht="17.25" thickBot="1">
      <c r="A8" s="328"/>
      <c r="B8" s="198" t="s">
        <v>491</v>
      </c>
      <c r="C8" s="342"/>
      <c r="D8" s="342"/>
      <c r="E8" s="342"/>
      <c r="F8" s="342"/>
      <c r="G8" s="342"/>
      <c r="H8" s="403"/>
    </row>
    <row r="9" spans="1:8" ht="15" customHeight="1">
      <c r="A9" s="207"/>
      <c r="B9" s="208" t="s">
        <v>492</v>
      </c>
      <c r="C9" s="208"/>
      <c r="D9" s="208"/>
      <c r="E9" s="208"/>
      <c r="F9" s="208"/>
      <c r="G9" s="208"/>
      <c r="H9" s="209"/>
    </row>
    <row r="10" spans="1:8" ht="15" customHeight="1">
      <c r="A10" s="210" t="s">
        <v>493</v>
      </c>
      <c r="B10" s="208"/>
      <c r="C10" s="208"/>
      <c r="D10" s="208"/>
      <c r="E10" s="208"/>
      <c r="F10" s="208"/>
      <c r="G10" s="208"/>
      <c r="H10" s="209"/>
    </row>
    <row r="11" spans="1:8" ht="15" customHeight="1">
      <c r="A11" s="211" t="s">
        <v>494</v>
      </c>
      <c r="B11" s="208"/>
      <c r="C11" s="208"/>
      <c r="D11" s="208"/>
      <c r="E11" s="208"/>
      <c r="F11" s="208"/>
      <c r="G11" s="208"/>
      <c r="H11" s="209"/>
    </row>
    <row r="12" spans="1:8" ht="15" customHeight="1">
      <c r="A12" s="211" t="s">
        <v>495</v>
      </c>
      <c r="B12" s="208"/>
      <c r="C12" s="208"/>
      <c r="D12" s="208"/>
      <c r="E12" s="208"/>
      <c r="F12" s="208"/>
      <c r="G12" s="208"/>
      <c r="H12" s="209"/>
    </row>
    <row r="13" spans="1:8" ht="15" customHeight="1">
      <c r="A13" s="211" t="s">
        <v>496</v>
      </c>
      <c r="B13" s="208"/>
      <c r="C13" s="208"/>
      <c r="D13" s="208"/>
      <c r="E13" s="208"/>
      <c r="F13" s="208"/>
      <c r="G13" s="208"/>
      <c r="H13" s="209"/>
    </row>
    <row r="14" spans="1:8" ht="15" customHeight="1">
      <c r="A14" s="211" t="s">
        <v>497</v>
      </c>
      <c r="B14" s="208"/>
      <c r="C14" s="208"/>
      <c r="D14" s="208"/>
      <c r="E14" s="208"/>
      <c r="F14" s="208"/>
      <c r="G14" s="208"/>
      <c r="H14" s="209"/>
    </row>
    <row r="15" spans="1:8" ht="15" customHeight="1">
      <c r="A15" s="211" t="s">
        <v>498</v>
      </c>
      <c r="B15" s="208"/>
      <c r="C15" s="208"/>
      <c r="D15" s="208"/>
      <c r="E15" s="208"/>
      <c r="F15" s="208"/>
      <c r="G15" s="208"/>
      <c r="H15" s="209"/>
    </row>
    <row r="16" spans="1:8" ht="15" customHeight="1">
      <c r="A16" s="211" t="s">
        <v>499</v>
      </c>
      <c r="B16" s="208"/>
      <c r="C16" s="208"/>
      <c r="D16" s="208"/>
      <c r="E16" s="208"/>
      <c r="F16" s="208"/>
      <c r="G16" s="208"/>
      <c r="H16" s="209"/>
    </row>
    <row r="17" spans="1:8" ht="15" customHeight="1">
      <c r="A17" s="211" t="s">
        <v>500</v>
      </c>
      <c r="B17" s="208"/>
      <c r="C17" s="208"/>
      <c r="D17" s="208"/>
      <c r="E17" s="208"/>
      <c r="F17" s="208"/>
      <c r="G17" s="208"/>
      <c r="H17" s="209"/>
    </row>
    <row r="18" spans="1:8" ht="15" customHeight="1">
      <c r="A18" s="211" t="s">
        <v>501</v>
      </c>
      <c r="B18" s="208"/>
      <c r="C18" s="208"/>
      <c r="D18" s="208"/>
      <c r="E18" s="208"/>
      <c r="F18" s="208"/>
      <c r="G18" s="208"/>
      <c r="H18" s="209"/>
    </row>
    <row r="19" spans="1:8" ht="15" customHeight="1">
      <c r="A19" s="211" t="s">
        <v>502</v>
      </c>
      <c r="B19" s="208"/>
      <c r="C19" s="208"/>
      <c r="D19" s="208"/>
      <c r="E19" s="208"/>
      <c r="F19" s="208"/>
      <c r="G19" s="208"/>
      <c r="H19" s="209"/>
    </row>
    <row r="20" spans="1:8" ht="15" customHeight="1">
      <c r="A20" s="211" t="s">
        <v>503</v>
      </c>
      <c r="B20" s="208"/>
      <c r="C20" s="208"/>
      <c r="D20" s="208"/>
      <c r="E20" s="208"/>
      <c r="F20" s="208"/>
      <c r="G20" s="208"/>
      <c r="H20" s="209"/>
    </row>
    <row r="21" spans="1:8" ht="15" customHeight="1">
      <c r="A21" s="211" t="s">
        <v>504</v>
      </c>
      <c r="B21" s="208"/>
      <c r="C21" s="208"/>
      <c r="D21" s="208"/>
      <c r="E21" s="208"/>
      <c r="F21" s="208"/>
      <c r="G21" s="208"/>
      <c r="H21" s="209"/>
    </row>
    <row r="22" spans="1:8" ht="15" customHeight="1">
      <c r="A22" s="211" t="s">
        <v>505</v>
      </c>
      <c r="B22" s="208"/>
      <c r="C22" s="208"/>
      <c r="D22" s="208"/>
      <c r="E22" s="208"/>
      <c r="F22" s="208"/>
      <c r="G22" s="208"/>
      <c r="H22" s="209"/>
    </row>
    <row r="23" spans="1:8" ht="15" customHeight="1">
      <c r="A23" s="212"/>
      <c r="B23" s="208"/>
      <c r="C23" s="208"/>
      <c r="D23" s="208"/>
      <c r="E23" s="208"/>
      <c r="F23" s="208"/>
      <c r="G23" s="208"/>
      <c r="H23" s="209"/>
    </row>
    <row r="24" spans="1:8" ht="15" customHeight="1">
      <c r="A24" s="210" t="s">
        <v>506</v>
      </c>
      <c r="B24" s="208"/>
      <c r="C24" s="208"/>
      <c r="D24" s="208"/>
      <c r="E24" s="208"/>
      <c r="F24" s="208"/>
      <c r="G24" s="208"/>
      <c r="H24" s="209"/>
    </row>
    <row r="25" spans="1:8" ht="15" customHeight="1">
      <c r="A25" s="211" t="s">
        <v>507</v>
      </c>
      <c r="B25" s="208"/>
      <c r="C25" s="208"/>
      <c r="D25" s="208"/>
      <c r="E25" s="208"/>
      <c r="F25" s="208"/>
      <c r="G25" s="208"/>
      <c r="H25" s="209"/>
    </row>
    <row r="26" spans="1:8" ht="15" customHeight="1">
      <c r="A26" s="211" t="s">
        <v>508</v>
      </c>
      <c r="B26" s="208"/>
      <c r="C26" s="208"/>
      <c r="D26" s="208"/>
      <c r="E26" s="208"/>
      <c r="F26" s="208"/>
      <c r="G26" s="208"/>
      <c r="H26" s="209"/>
    </row>
    <row r="27" spans="1:8" ht="15" customHeight="1">
      <c r="A27" s="211" t="s">
        <v>509</v>
      </c>
      <c r="B27" s="208"/>
      <c r="C27" s="208"/>
      <c r="D27" s="208"/>
      <c r="E27" s="208"/>
      <c r="F27" s="208"/>
      <c r="G27" s="208"/>
      <c r="H27" s="209"/>
    </row>
    <row r="28" spans="1:8" ht="15" customHeight="1">
      <c r="A28" s="211" t="s">
        <v>510</v>
      </c>
      <c r="B28" s="208"/>
      <c r="C28" s="208"/>
      <c r="D28" s="208"/>
      <c r="E28" s="208"/>
      <c r="F28" s="208"/>
      <c r="G28" s="208"/>
      <c r="H28" s="209"/>
    </row>
    <row r="29" spans="1:8" ht="15" customHeight="1">
      <c r="A29" s="211" t="s">
        <v>511</v>
      </c>
      <c r="B29" s="208"/>
      <c r="C29" s="208"/>
      <c r="D29" s="208"/>
      <c r="E29" s="208"/>
      <c r="F29" s="208"/>
      <c r="G29" s="208"/>
      <c r="H29" s="209"/>
    </row>
    <row r="30" spans="1:8" ht="15" customHeight="1">
      <c r="A30" s="212"/>
      <c r="B30" s="208"/>
      <c r="C30" s="208"/>
      <c r="D30" s="208"/>
      <c r="E30" s="208"/>
      <c r="F30" s="208"/>
      <c r="G30" s="208"/>
      <c r="H30" s="209"/>
    </row>
    <row r="31" spans="1:8" ht="15" customHeight="1">
      <c r="A31" s="210" t="s">
        <v>512</v>
      </c>
      <c r="B31" s="208"/>
      <c r="C31" s="208"/>
      <c r="D31" s="208"/>
      <c r="E31" s="208"/>
      <c r="F31" s="208"/>
      <c r="G31" s="208"/>
      <c r="H31" s="209"/>
    </row>
    <row r="32" spans="1:8" ht="15" customHeight="1">
      <c r="A32" s="211" t="s">
        <v>513</v>
      </c>
      <c r="B32" s="208"/>
      <c r="C32" s="208"/>
      <c r="D32" s="208"/>
      <c r="E32" s="208"/>
      <c r="F32" s="208"/>
      <c r="G32" s="208"/>
      <c r="H32" s="209"/>
    </row>
    <row r="33" spans="1:8" ht="15" customHeight="1">
      <c r="A33" s="212"/>
      <c r="B33" s="213"/>
      <c r="C33" s="213"/>
      <c r="D33" s="213"/>
      <c r="E33" s="213"/>
      <c r="F33" s="213"/>
      <c r="G33" s="213"/>
      <c r="H33" s="209"/>
    </row>
    <row r="34" spans="1:8" ht="15" customHeight="1">
      <c r="A34" s="210" t="s">
        <v>514</v>
      </c>
      <c r="B34" s="208"/>
      <c r="C34" s="208"/>
      <c r="D34" s="208"/>
      <c r="E34" s="208"/>
      <c r="F34" s="208"/>
      <c r="G34" s="208"/>
      <c r="H34" s="209"/>
    </row>
    <row r="35" spans="1:8" ht="15" customHeight="1">
      <c r="A35" s="212"/>
      <c r="B35" s="213"/>
      <c r="C35" s="213"/>
      <c r="D35" s="213"/>
      <c r="E35" s="213"/>
      <c r="F35" s="213"/>
      <c r="G35" s="213"/>
      <c r="H35" s="209"/>
    </row>
    <row r="36" spans="1:8" ht="15" customHeight="1">
      <c r="A36" s="214" t="s">
        <v>300</v>
      </c>
      <c r="B36" s="208"/>
      <c r="C36" s="208"/>
      <c r="D36" s="208"/>
      <c r="E36" s="208"/>
      <c r="F36" s="208"/>
      <c r="G36" s="208"/>
      <c r="H36" s="209"/>
    </row>
    <row r="37" spans="1:8" ht="15" customHeight="1">
      <c r="A37" s="212" t="s">
        <v>515</v>
      </c>
      <c r="B37" s="208"/>
      <c r="C37" s="208"/>
      <c r="D37" s="208"/>
      <c r="E37" s="208"/>
      <c r="F37" s="208"/>
      <c r="G37" s="208"/>
      <c r="H37" s="209"/>
    </row>
    <row r="38" spans="1:8" ht="15" customHeight="1">
      <c r="A38" s="212" t="s">
        <v>516</v>
      </c>
      <c r="B38" s="208"/>
      <c r="C38" s="208"/>
      <c r="D38" s="208"/>
      <c r="E38" s="208"/>
      <c r="F38" s="208"/>
      <c r="G38" s="208"/>
      <c r="H38" s="209"/>
    </row>
    <row r="39" spans="1:8" ht="15" customHeight="1">
      <c r="A39" s="214" t="s">
        <v>517</v>
      </c>
      <c r="B39" s="208"/>
      <c r="C39" s="208"/>
      <c r="D39" s="208"/>
      <c r="E39" s="208"/>
      <c r="F39" s="208"/>
      <c r="G39" s="208"/>
      <c r="H39" s="209"/>
    </row>
    <row r="40" spans="1:8" ht="15" customHeight="1" thickBot="1">
      <c r="A40" s="215"/>
      <c r="B40" s="216"/>
      <c r="C40" s="216"/>
      <c r="D40" s="216"/>
      <c r="E40" s="216"/>
      <c r="F40" s="216"/>
      <c r="G40" s="216"/>
      <c r="H40" s="209"/>
    </row>
  </sheetData>
  <sheetProtection/>
  <mergeCells count="11">
    <mergeCell ref="A3:G3"/>
    <mergeCell ref="A4:G4"/>
    <mergeCell ref="A5:G5"/>
    <mergeCell ref="A6:G6"/>
    <mergeCell ref="A7:A8"/>
    <mergeCell ref="C7:C8"/>
    <mergeCell ref="D7:D8"/>
    <mergeCell ref="E7:E8"/>
    <mergeCell ref="F7:F8"/>
    <mergeCell ref="G7:G8"/>
    <mergeCell ref="H7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zoomScalePageLayoutView="0" workbookViewId="0" topLeftCell="A29">
      <selection activeCell="J31" sqref="J31"/>
    </sheetView>
  </sheetViews>
  <sheetFormatPr defaultColWidth="11.421875" defaultRowHeight="15"/>
  <cols>
    <col min="1" max="1" width="41.28125" style="0" customWidth="1"/>
  </cols>
  <sheetData>
    <row r="1" ht="15">
      <c r="A1" s="204" t="s">
        <v>518</v>
      </c>
    </row>
    <row r="2" ht="15.75" thickBot="1"/>
    <row r="3" spans="1:8" ht="15">
      <c r="A3" s="279" t="s">
        <v>452</v>
      </c>
      <c r="B3" s="280"/>
      <c r="C3" s="280"/>
      <c r="D3" s="280"/>
      <c r="E3" s="280"/>
      <c r="F3" s="280"/>
      <c r="G3" s="281"/>
      <c r="H3" s="206"/>
    </row>
    <row r="4" spans="1:8" ht="15">
      <c r="A4" s="333" t="s">
        <v>519</v>
      </c>
      <c r="B4" s="334"/>
      <c r="C4" s="334"/>
      <c r="D4" s="334"/>
      <c r="E4" s="334"/>
      <c r="F4" s="334"/>
      <c r="G4" s="335"/>
      <c r="H4" s="206"/>
    </row>
    <row r="5" spans="1:8" ht="15">
      <c r="A5" s="333" t="s">
        <v>1</v>
      </c>
      <c r="B5" s="334"/>
      <c r="C5" s="334"/>
      <c r="D5" s="334"/>
      <c r="E5" s="334"/>
      <c r="F5" s="334"/>
      <c r="G5" s="335"/>
      <c r="H5" s="206"/>
    </row>
    <row r="6" spans="1:8" ht="15.75" thickBot="1">
      <c r="A6" s="336" t="s">
        <v>520</v>
      </c>
      <c r="B6" s="337"/>
      <c r="C6" s="337"/>
      <c r="D6" s="337"/>
      <c r="E6" s="337"/>
      <c r="F6" s="337"/>
      <c r="G6" s="338"/>
      <c r="H6" s="206"/>
    </row>
    <row r="7" spans="1:8" ht="16.5">
      <c r="A7" s="327" t="s">
        <v>484</v>
      </c>
      <c r="B7" s="203" t="s">
        <v>521</v>
      </c>
      <c r="C7" s="341" t="s">
        <v>486</v>
      </c>
      <c r="D7" s="341" t="s">
        <v>487</v>
      </c>
      <c r="E7" s="341" t="s">
        <v>488</v>
      </c>
      <c r="F7" s="341" t="s">
        <v>489</v>
      </c>
      <c r="G7" s="341" t="s">
        <v>490</v>
      </c>
      <c r="H7" s="404"/>
    </row>
    <row r="8" spans="1:8" ht="33.75" thickBot="1">
      <c r="A8" s="328"/>
      <c r="B8" s="198" t="s">
        <v>522</v>
      </c>
      <c r="C8" s="342"/>
      <c r="D8" s="342"/>
      <c r="E8" s="342"/>
      <c r="F8" s="342"/>
      <c r="G8" s="342"/>
      <c r="H8" s="404"/>
    </row>
    <row r="9" spans="1:8" ht="15" customHeight="1">
      <c r="A9" s="217" t="s">
        <v>523</v>
      </c>
      <c r="B9" s="199"/>
      <c r="C9" s="199"/>
      <c r="D9" s="199"/>
      <c r="E9" s="199"/>
      <c r="F9" s="199"/>
      <c r="G9" s="199"/>
      <c r="H9" s="218"/>
    </row>
    <row r="10" spans="1:8" ht="15" customHeight="1">
      <c r="A10" s="219" t="s">
        <v>524</v>
      </c>
      <c r="B10" s="199"/>
      <c r="C10" s="199"/>
      <c r="D10" s="199"/>
      <c r="E10" s="199"/>
      <c r="F10" s="199"/>
      <c r="G10" s="199"/>
      <c r="H10" s="218"/>
    </row>
    <row r="11" spans="1:8" ht="15" customHeight="1">
      <c r="A11" s="219" t="s">
        <v>525</v>
      </c>
      <c r="B11" s="199"/>
      <c r="C11" s="199"/>
      <c r="D11" s="199"/>
      <c r="E11" s="199"/>
      <c r="F11" s="199"/>
      <c r="G11" s="199"/>
      <c r="H11" s="218"/>
    </row>
    <row r="12" spans="1:8" ht="15" customHeight="1">
      <c r="A12" s="219" t="s">
        <v>526</v>
      </c>
      <c r="B12" s="199"/>
      <c r="C12" s="199"/>
      <c r="D12" s="199"/>
      <c r="E12" s="199"/>
      <c r="F12" s="199"/>
      <c r="G12" s="199"/>
      <c r="H12" s="218"/>
    </row>
    <row r="13" spans="1:8" ht="15" customHeight="1">
      <c r="A13" s="219" t="s">
        <v>527</v>
      </c>
      <c r="B13" s="199"/>
      <c r="C13" s="199"/>
      <c r="D13" s="199"/>
      <c r="E13" s="199"/>
      <c r="F13" s="199"/>
      <c r="G13" s="199"/>
      <c r="H13" s="218"/>
    </row>
    <row r="14" spans="1:8" ht="15" customHeight="1">
      <c r="A14" s="219" t="s">
        <v>528</v>
      </c>
      <c r="B14" s="199"/>
      <c r="C14" s="199"/>
      <c r="D14" s="199"/>
      <c r="E14" s="199"/>
      <c r="F14" s="199"/>
      <c r="G14" s="199"/>
      <c r="H14" s="218"/>
    </row>
    <row r="15" spans="1:8" ht="15" customHeight="1">
      <c r="A15" s="219" t="s">
        <v>529</v>
      </c>
      <c r="B15" s="199"/>
      <c r="C15" s="199"/>
      <c r="D15" s="199"/>
      <c r="E15" s="199"/>
      <c r="F15" s="199"/>
      <c r="G15" s="199"/>
      <c r="H15" s="218"/>
    </row>
    <row r="16" spans="1:8" ht="15" customHeight="1">
      <c r="A16" s="219" t="s">
        <v>530</v>
      </c>
      <c r="B16" s="199"/>
      <c r="C16" s="199"/>
      <c r="D16" s="199"/>
      <c r="E16" s="199"/>
      <c r="F16" s="199"/>
      <c r="G16" s="199"/>
      <c r="H16" s="218"/>
    </row>
    <row r="17" spans="1:8" ht="15" customHeight="1">
      <c r="A17" s="219" t="s">
        <v>531</v>
      </c>
      <c r="B17" s="199"/>
      <c r="C17" s="199"/>
      <c r="D17" s="199"/>
      <c r="E17" s="199"/>
      <c r="F17" s="199"/>
      <c r="G17" s="199"/>
      <c r="H17" s="218"/>
    </row>
    <row r="18" spans="1:8" ht="15" customHeight="1">
      <c r="A18" s="219" t="s">
        <v>532</v>
      </c>
      <c r="B18" s="199"/>
      <c r="C18" s="199"/>
      <c r="D18" s="199"/>
      <c r="E18" s="199"/>
      <c r="F18" s="199"/>
      <c r="G18" s="199"/>
      <c r="H18" s="218"/>
    </row>
    <row r="19" spans="1:8" ht="15" customHeight="1">
      <c r="A19" s="26"/>
      <c r="B19" s="199"/>
      <c r="C19" s="199"/>
      <c r="D19" s="199"/>
      <c r="E19" s="199"/>
      <c r="F19" s="199"/>
      <c r="G19" s="199"/>
      <c r="H19" s="218"/>
    </row>
    <row r="20" spans="1:8" ht="15" customHeight="1">
      <c r="A20" s="217" t="s">
        <v>533</v>
      </c>
      <c r="B20" s="199"/>
      <c r="C20" s="199"/>
      <c r="D20" s="199"/>
      <c r="E20" s="199"/>
      <c r="F20" s="199"/>
      <c r="G20" s="199"/>
      <c r="H20" s="218"/>
    </row>
    <row r="21" spans="1:8" ht="15" customHeight="1">
      <c r="A21" s="219" t="s">
        <v>524</v>
      </c>
      <c r="B21" s="199"/>
      <c r="C21" s="199"/>
      <c r="D21" s="199"/>
      <c r="E21" s="199"/>
      <c r="F21" s="199"/>
      <c r="G21" s="199"/>
      <c r="H21" s="218"/>
    </row>
    <row r="22" spans="1:8" ht="15" customHeight="1">
      <c r="A22" s="219" t="s">
        <v>525</v>
      </c>
      <c r="B22" s="199"/>
      <c r="C22" s="199"/>
      <c r="D22" s="199"/>
      <c r="E22" s="199"/>
      <c r="F22" s="199"/>
      <c r="G22" s="199"/>
      <c r="H22" s="218"/>
    </row>
    <row r="23" spans="1:8" ht="15" customHeight="1">
      <c r="A23" s="219" t="s">
        <v>526</v>
      </c>
      <c r="B23" s="199"/>
      <c r="C23" s="199"/>
      <c r="D23" s="199"/>
      <c r="E23" s="199"/>
      <c r="F23" s="199"/>
      <c r="G23" s="199"/>
      <c r="H23" s="218"/>
    </row>
    <row r="24" spans="1:8" ht="15" customHeight="1">
      <c r="A24" s="219" t="s">
        <v>527</v>
      </c>
      <c r="B24" s="199"/>
      <c r="C24" s="199"/>
      <c r="D24" s="199"/>
      <c r="E24" s="199"/>
      <c r="F24" s="199"/>
      <c r="G24" s="199"/>
      <c r="H24" s="218"/>
    </row>
    <row r="25" spans="1:8" ht="15" customHeight="1">
      <c r="A25" s="219" t="s">
        <v>528</v>
      </c>
      <c r="B25" s="199"/>
      <c r="C25" s="199"/>
      <c r="D25" s="199"/>
      <c r="E25" s="199"/>
      <c r="F25" s="199"/>
      <c r="G25" s="199"/>
      <c r="H25" s="218"/>
    </row>
    <row r="26" spans="1:8" ht="15" customHeight="1">
      <c r="A26" s="219" t="s">
        <v>529</v>
      </c>
      <c r="B26" s="199"/>
      <c r="C26" s="199"/>
      <c r="D26" s="199"/>
      <c r="E26" s="199"/>
      <c r="F26" s="199"/>
      <c r="G26" s="199"/>
      <c r="H26" s="218"/>
    </row>
    <row r="27" spans="1:8" ht="15" customHeight="1">
      <c r="A27" s="219" t="s">
        <v>530</v>
      </c>
      <c r="B27" s="199"/>
      <c r="C27" s="199"/>
      <c r="D27" s="199"/>
      <c r="E27" s="199"/>
      <c r="F27" s="199"/>
      <c r="G27" s="199"/>
      <c r="H27" s="218"/>
    </row>
    <row r="28" spans="1:8" ht="15" customHeight="1">
      <c r="A28" s="219" t="s">
        <v>534</v>
      </c>
      <c r="B28" s="199"/>
      <c r="C28" s="199"/>
      <c r="D28" s="199"/>
      <c r="E28" s="199"/>
      <c r="F28" s="199"/>
      <c r="G28" s="199"/>
      <c r="H28" s="218"/>
    </row>
    <row r="29" spans="1:8" ht="15" customHeight="1">
      <c r="A29" s="219" t="s">
        <v>532</v>
      </c>
      <c r="B29" s="199"/>
      <c r="C29" s="199"/>
      <c r="D29" s="199"/>
      <c r="E29" s="199"/>
      <c r="F29" s="199"/>
      <c r="G29" s="199"/>
      <c r="H29" s="218"/>
    </row>
    <row r="30" spans="1:8" ht="15" customHeight="1">
      <c r="A30" s="26"/>
      <c r="B30" s="199"/>
      <c r="C30" s="199"/>
      <c r="D30" s="199"/>
      <c r="E30" s="199"/>
      <c r="F30" s="199"/>
      <c r="G30" s="199"/>
      <c r="H30" s="218"/>
    </row>
    <row r="31" spans="1:8" ht="15" customHeight="1">
      <c r="A31" s="217" t="s">
        <v>535</v>
      </c>
      <c r="B31" s="199"/>
      <c r="C31" s="199"/>
      <c r="D31" s="199"/>
      <c r="E31" s="199"/>
      <c r="F31" s="199"/>
      <c r="G31" s="199"/>
      <c r="H31" s="218"/>
    </row>
    <row r="32" spans="1:8" ht="15" customHeight="1" thickBot="1">
      <c r="A32" s="27"/>
      <c r="B32" s="220"/>
      <c r="C32" s="220"/>
      <c r="D32" s="220"/>
      <c r="E32" s="220"/>
      <c r="F32" s="220"/>
      <c r="G32" s="220"/>
      <c r="H32" s="218"/>
    </row>
  </sheetData>
  <sheetProtection/>
  <mergeCells count="11">
    <mergeCell ref="A3:G3"/>
    <mergeCell ref="A4:G4"/>
    <mergeCell ref="A5:G5"/>
    <mergeCell ref="A6:G6"/>
    <mergeCell ref="A7:A8"/>
    <mergeCell ref="C7:C8"/>
    <mergeCell ref="D7:D8"/>
    <mergeCell ref="E7:E8"/>
    <mergeCell ref="F7:F8"/>
    <mergeCell ref="G7:G8"/>
    <mergeCell ref="H7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zoomScalePageLayoutView="0" workbookViewId="0" topLeftCell="A34">
      <selection activeCell="E30" sqref="E30"/>
    </sheetView>
  </sheetViews>
  <sheetFormatPr defaultColWidth="11.421875" defaultRowHeight="15"/>
  <cols>
    <col min="1" max="1" width="42.421875" style="0" customWidth="1"/>
  </cols>
  <sheetData>
    <row r="1" spans="1:7" ht="15">
      <c r="A1" s="204" t="s">
        <v>536</v>
      </c>
      <c r="B1" s="221"/>
      <c r="C1" s="221"/>
      <c r="D1" s="221"/>
      <c r="E1" s="221"/>
      <c r="F1" s="221"/>
      <c r="G1" s="221"/>
    </row>
    <row r="2" spans="1:7" ht="15.75" thickBot="1">
      <c r="A2" s="221"/>
      <c r="B2" s="221"/>
      <c r="C2" s="221"/>
      <c r="D2" s="221"/>
      <c r="E2" s="221"/>
      <c r="F2" s="221"/>
      <c r="G2" s="221"/>
    </row>
    <row r="3" spans="1:7" ht="15">
      <c r="A3" s="279" t="s">
        <v>452</v>
      </c>
      <c r="B3" s="280"/>
      <c r="C3" s="280"/>
      <c r="D3" s="280"/>
      <c r="E3" s="280"/>
      <c r="F3" s="280"/>
      <c r="G3" s="281"/>
    </row>
    <row r="4" spans="1:7" ht="15">
      <c r="A4" s="333" t="s">
        <v>537</v>
      </c>
      <c r="B4" s="334"/>
      <c r="C4" s="334"/>
      <c r="D4" s="334"/>
      <c r="E4" s="334"/>
      <c r="F4" s="334"/>
      <c r="G4" s="335"/>
    </row>
    <row r="5" spans="1:7" ht="15.75" thickBot="1">
      <c r="A5" s="336" t="s">
        <v>1</v>
      </c>
      <c r="B5" s="337"/>
      <c r="C5" s="337"/>
      <c r="D5" s="337"/>
      <c r="E5" s="337"/>
      <c r="F5" s="337"/>
      <c r="G5" s="338"/>
    </row>
    <row r="6" spans="1:7" ht="26.25" thickBot="1">
      <c r="A6" s="222" t="s">
        <v>484</v>
      </c>
      <c r="B6" s="201" t="s">
        <v>539</v>
      </c>
      <c r="C6" s="201" t="s">
        <v>540</v>
      </c>
      <c r="D6" s="201" t="s">
        <v>541</v>
      </c>
      <c r="E6" s="201" t="s">
        <v>542</v>
      </c>
      <c r="F6" s="201" t="s">
        <v>543</v>
      </c>
      <c r="G6" s="201" t="s">
        <v>544</v>
      </c>
    </row>
    <row r="7" spans="1:7" ht="15" customHeight="1">
      <c r="A7" s="207"/>
      <c r="B7" s="213"/>
      <c r="C7" s="213"/>
      <c r="D7" s="213"/>
      <c r="E7" s="213"/>
      <c r="F7" s="213"/>
      <c r="G7" s="213"/>
    </row>
    <row r="8" spans="1:7" ht="15" customHeight="1">
      <c r="A8" s="210" t="s">
        <v>545</v>
      </c>
      <c r="B8" s="213"/>
      <c r="C8" s="213"/>
      <c r="D8" s="213"/>
      <c r="E8" s="213"/>
      <c r="F8" s="213"/>
      <c r="G8" s="213"/>
    </row>
    <row r="9" spans="1:7" ht="15" customHeight="1">
      <c r="A9" s="223" t="s">
        <v>546</v>
      </c>
      <c r="B9" s="213"/>
      <c r="C9" s="213"/>
      <c r="D9" s="213"/>
      <c r="E9" s="213"/>
      <c r="F9" s="213"/>
      <c r="G9" s="213"/>
    </row>
    <row r="10" spans="1:7" ht="15" customHeight="1">
      <c r="A10" s="223" t="s">
        <v>547</v>
      </c>
      <c r="B10" s="213"/>
      <c r="C10" s="213"/>
      <c r="D10" s="213"/>
      <c r="E10" s="213"/>
      <c r="F10" s="213"/>
      <c r="G10" s="213"/>
    </row>
    <row r="11" spans="1:7" ht="15" customHeight="1">
      <c r="A11" s="223" t="s">
        <v>548</v>
      </c>
      <c r="B11" s="213"/>
      <c r="C11" s="213"/>
      <c r="D11" s="213"/>
      <c r="E11" s="213"/>
      <c r="F11" s="213"/>
      <c r="G11" s="213"/>
    </row>
    <row r="12" spans="1:7" ht="15" customHeight="1">
      <c r="A12" s="223" t="s">
        <v>549</v>
      </c>
      <c r="B12" s="213"/>
      <c r="C12" s="213"/>
      <c r="D12" s="213"/>
      <c r="E12" s="213"/>
      <c r="F12" s="213"/>
      <c r="G12" s="213"/>
    </row>
    <row r="13" spans="1:7" ht="15" customHeight="1">
      <c r="A13" s="223" t="s">
        <v>550</v>
      </c>
      <c r="B13" s="213"/>
      <c r="C13" s="213"/>
      <c r="D13" s="213"/>
      <c r="E13" s="213"/>
      <c r="F13" s="213"/>
      <c r="G13" s="213"/>
    </row>
    <row r="14" spans="1:7" ht="15" customHeight="1">
      <c r="A14" s="223" t="s">
        <v>551</v>
      </c>
      <c r="B14" s="213"/>
      <c r="C14" s="213"/>
      <c r="D14" s="213"/>
      <c r="E14" s="213"/>
      <c r="F14" s="213"/>
      <c r="G14" s="213"/>
    </row>
    <row r="15" spans="1:7" ht="15" customHeight="1">
      <c r="A15" s="223" t="s">
        <v>552</v>
      </c>
      <c r="B15" s="213"/>
      <c r="C15" s="213"/>
      <c r="D15" s="213"/>
      <c r="E15" s="213"/>
      <c r="F15" s="213"/>
      <c r="G15" s="213"/>
    </row>
    <row r="16" spans="1:7" ht="15" customHeight="1">
      <c r="A16" s="223" t="s">
        <v>553</v>
      </c>
      <c r="B16" s="213"/>
      <c r="C16" s="213"/>
      <c r="D16" s="213"/>
      <c r="E16" s="213"/>
      <c r="F16" s="213"/>
      <c r="G16" s="213"/>
    </row>
    <row r="17" spans="1:7" ht="15" customHeight="1">
      <c r="A17" s="223" t="s">
        <v>554</v>
      </c>
      <c r="B17" s="213"/>
      <c r="C17" s="213"/>
      <c r="D17" s="213"/>
      <c r="E17" s="213"/>
      <c r="F17" s="213"/>
      <c r="G17" s="213"/>
    </row>
    <row r="18" spans="1:7" ht="15" customHeight="1">
      <c r="A18" s="223" t="s">
        <v>555</v>
      </c>
      <c r="B18" s="213"/>
      <c r="C18" s="213"/>
      <c r="D18" s="213"/>
      <c r="E18" s="213"/>
      <c r="F18" s="213"/>
      <c r="G18" s="213"/>
    </row>
    <row r="19" spans="1:7" ht="15" customHeight="1">
      <c r="A19" s="223" t="s">
        <v>556</v>
      </c>
      <c r="B19" s="213"/>
      <c r="C19" s="213"/>
      <c r="D19" s="213"/>
      <c r="E19" s="213"/>
      <c r="F19" s="213"/>
      <c r="G19" s="213"/>
    </row>
    <row r="20" spans="1:7" ht="15" customHeight="1">
      <c r="A20" s="223" t="s">
        <v>557</v>
      </c>
      <c r="B20" s="213"/>
      <c r="C20" s="213"/>
      <c r="D20" s="213"/>
      <c r="E20" s="213"/>
      <c r="F20" s="213"/>
      <c r="G20" s="213"/>
    </row>
    <row r="21" spans="1:7" ht="15" customHeight="1">
      <c r="A21" s="212"/>
      <c r="B21" s="213"/>
      <c r="C21" s="213"/>
      <c r="D21" s="213"/>
      <c r="E21" s="213"/>
      <c r="F21" s="213"/>
      <c r="G21" s="213"/>
    </row>
    <row r="22" spans="1:7" ht="15" customHeight="1">
      <c r="A22" s="210" t="s">
        <v>558</v>
      </c>
      <c r="B22" s="213"/>
      <c r="C22" s="213"/>
      <c r="D22" s="213"/>
      <c r="E22" s="213"/>
      <c r="F22" s="213"/>
      <c r="G22" s="213"/>
    </row>
    <row r="23" spans="1:7" ht="15" customHeight="1">
      <c r="A23" s="223" t="s">
        <v>559</v>
      </c>
      <c r="B23" s="213"/>
      <c r="C23" s="213"/>
      <c r="D23" s="213"/>
      <c r="E23" s="213"/>
      <c r="F23" s="213"/>
      <c r="G23" s="213"/>
    </row>
    <row r="24" spans="1:7" ht="15" customHeight="1">
      <c r="A24" s="223" t="s">
        <v>560</v>
      </c>
      <c r="B24" s="213"/>
      <c r="C24" s="213"/>
      <c r="D24" s="213"/>
      <c r="E24" s="213"/>
      <c r="F24" s="213"/>
      <c r="G24" s="213"/>
    </row>
    <row r="25" spans="1:7" ht="15" customHeight="1">
      <c r="A25" s="223" t="s">
        <v>561</v>
      </c>
      <c r="B25" s="213"/>
      <c r="C25" s="213"/>
      <c r="D25" s="213"/>
      <c r="E25" s="213"/>
      <c r="F25" s="213"/>
      <c r="G25" s="213"/>
    </row>
    <row r="26" spans="1:7" ht="15" customHeight="1">
      <c r="A26" s="223" t="s">
        <v>562</v>
      </c>
      <c r="B26" s="213"/>
      <c r="C26" s="213"/>
      <c r="D26" s="213"/>
      <c r="E26" s="213"/>
      <c r="F26" s="213"/>
      <c r="G26" s="213"/>
    </row>
    <row r="27" spans="1:7" ht="15" customHeight="1">
      <c r="A27" s="223" t="s">
        <v>563</v>
      </c>
      <c r="B27" s="213"/>
      <c r="C27" s="213"/>
      <c r="D27" s="213"/>
      <c r="E27" s="213"/>
      <c r="F27" s="213"/>
      <c r="G27" s="213"/>
    </row>
    <row r="28" spans="1:7" ht="15" customHeight="1">
      <c r="A28" s="212"/>
      <c r="B28" s="213"/>
      <c r="C28" s="213"/>
      <c r="D28" s="213"/>
      <c r="E28" s="213"/>
      <c r="F28" s="213"/>
      <c r="G28" s="213"/>
    </row>
    <row r="29" spans="1:7" ht="15" customHeight="1">
      <c r="A29" s="210" t="s">
        <v>564</v>
      </c>
      <c r="B29" s="213"/>
      <c r="C29" s="213"/>
      <c r="D29" s="213"/>
      <c r="E29" s="213"/>
      <c r="F29" s="213"/>
      <c r="G29" s="213"/>
    </row>
    <row r="30" spans="1:7" ht="15" customHeight="1">
      <c r="A30" s="212" t="s">
        <v>298</v>
      </c>
      <c r="B30" s="213"/>
      <c r="C30" s="213"/>
      <c r="D30" s="213"/>
      <c r="E30" s="213"/>
      <c r="F30" s="213"/>
      <c r="G30" s="213"/>
    </row>
    <row r="31" spans="1:7" ht="15" customHeight="1">
      <c r="A31" s="212"/>
      <c r="B31" s="213"/>
      <c r="C31" s="213"/>
      <c r="D31" s="213"/>
      <c r="E31" s="213"/>
      <c r="F31" s="213"/>
      <c r="G31" s="213"/>
    </row>
    <row r="32" spans="1:7" ht="15" customHeight="1">
      <c r="A32" s="210" t="s">
        <v>565</v>
      </c>
      <c r="B32" s="213"/>
      <c r="C32" s="213"/>
      <c r="D32" s="213"/>
      <c r="E32" s="213"/>
      <c r="F32" s="213"/>
      <c r="G32" s="213"/>
    </row>
    <row r="33" spans="1:7" ht="15" customHeight="1">
      <c r="A33" s="212"/>
      <c r="B33" s="213"/>
      <c r="C33" s="213"/>
      <c r="D33" s="213"/>
      <c r="E33" s="213"/>
      <c r="F33" s="213"/>
      <c r="G33" s="213"/>
    </row>
    <row r="34" spans="1:7" ht="15" customHeight="1">
      <c r="A34" s="214" t="s">
        <v>300</v>
      </c>
      <c r="B34" s="213"/>
      <c r="C34" s="213"/>
      <c r="D34" s="213"/>
      <c r="E34" s="213"/>
      <c r="F34" s="213"/>
      <c r="G34" s="213"/>
    </row>
    <row r="35" spans="1:7" ht="15" customHeight="1">
      <c r="A35" s="212" t="s">
        <v>515</v>
      </c>
      <c r="B35" s="213"/>
      <c r="C35" s="213"/>
      <c r="D35" s="213"/>
      <c r="E35" s="213"/>
      <c r="F35" s="213"/>
      <c r="G35" s="213"/>
    </row>
    <row r="36" spans="1:7" ht="15" customHeight="1">
      <c r="A36" s="212" t="s">
        <v>516</v>
      </c>
      <c r="B36" s="213"/>
      <c r="C36" s="213"/>
      <c r="D36" s="213"/>
      <c r="E36" s="213"/>
      <c r="F36" s="213"/>
      <c r="G36" s="213"/>
    </row>
    <row r="37" spans="1:7" ht="15" customHeight="1">
      <c r="A37" s="214" t="s">
        <v>517</v>
      </c>
      <c r="B37" s="213"/>
      <c r="C37" s="213"/>
      <c r="D37" s="213"/>
      <c r="E37" s="213"/>
      <c r="F37" s="213"/>
      <c r="G37" s="213"/>
    </row>
    <row r="38" spans="1:7" ht="15" customHeight="1" thickBot="1">
      <c r="A38" s="224"/>
      <c r="B38" s="225"/>
      <c r="C38" s="225"/>
      <c r="D38" s="225"/>
      <c r="E38" s="225"/>
      <c r="F38" s="225"/>
      <c r="G38" s="225"/>
    </row>
    <row r="40" spans="1:7" ht="55.5" customHeight="1">
      <c r="A40" s="405" t="s">
        <v>538</v>
      </c>
      <c r="B40" s="405"/>
      <c r="C40" s="405"/>
      <c r="D40" s="405"/>
      <c r="E40" s="405"/>
      <c r="F40" s="405"/>
      <c r="G40" s="405"/>
    </row>
  </sheetData>
  <sheetProtection/>
  <mergeCells count="4">
    <mergeCell ref="A3:G3"/>
    <mergeCell ref="A4:G4"/>
    <mergeCell ref="A5:G5"/>
    <mergeCell ref="A40:G4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8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zoomScalePageLayoutView="0" workbookViewId="0" topLeftCell="A28">
      <selection activeCell="A54" sqref="A54"/>
    </sheetView>
  </sheetViews>
  <sheetFormatPr defaultColWidth="11.421875" defaultRowHeight="15"/>
  <cols>
    <col min="1" max="1" width="34.28125" style="0" customWidth="1"/>
  </cols>
  <sheetData>
    <row r="1" ht="15">
      <c r="A1" s="204" t="s">
        <v>566</v>
      </c>
    </row>
    <row r="2" ht="15.75" thickBot="1"/>
    <row r="3" spans="1:8" ht="15">
      <c r="A3" s="279" t="s">
        <v>452</v>
      </c>
      <c r="B3" s="280"/>
      <c r="C3" s="280"/>
      <c r="D3" s="280"/>
      <c r="E3" s="280"/>
      <c r="F3" s="280"/>
      <c r="G3" s="280"/>
      <c r="H3" s="206"/>
    </row>
    <row r="4" spans="1:8" ht="15">
      <c r="A4" s="333" t="s">
        <v>567</v>
      </c>
      <c r="B4" s="334"/>
      <c r="C4" s="334"/>
      <c r="D4" s="334"/>
      <c r="E4" s="334"/>
      <c r="F4" s="334"/>
      <c r="G4" s="334"/>
      <c r="H4" s="206"/>
    </row>
    <row r="5" spans="1:8" ht="15.75" thickBot="1">
      <c r="A5" s="336" t="s">
        <v>1</v>
      </c>
      <c r="B5" s="337"/>
      <c r="C5" s="337"/>
      <c r="D5" s="337"/>
      <c r="E5" s="337"/>
      <c r="F5" s="337"/>
      <c r="G5" s="337"/>
      <c r="H5" s="206"/>
    </row>
    <row r="6" spans="1:8" ht="26.25" thickBot="1">
      <c r="A6" s="222" t="s">
        <v>484</v>
      </c>
      <c r="B6" s="200" t="s">
        <v>539</v>
      </c>
      <c r="C6" s="200" t="s">
        <v>540</v>
      </c>
      <c r="D6" s="200" t="s">
        <v>541</v>
      </c>
      <c r="E6" s="200" t="s">
        <v>542</v>
      </c>
      <c r="F6" s="200" t="s">
        <v>543</v>
      </c>
      <c r="G6" s="201" t="s">
        <v>568</v>
      </c>
      <c r="H6" s="218"/>
    </row>
    <row r="7" spans="1:8" ht="15" customHeight="1">
      <c r="A7" s="226" t="s">
        <v>523</v>
      </c>
      <c r="B7" s="48"/>
      <c r="C7" s="48"/>
      <c r="D7" s="48"/>
      <c r="E7" s="48"/>
      <c r="F7" s="48"/>
      <c r="G7" s="48"/>
      <c r="H7" s="218"/>
    </row>
    <row r="8" spans="1:8" ht="15" customHeight="1">
      <c r="A8" s="227" t="s">
        <v>524</v>
      </c>
      <c r="B8" s="48"/>
      <c r="C8" s="48"/>
      <c r="D8" s="48"/>
      <c r="E8" s="48"/>
      <c r="F8" s="48"/>
      <c r="G8" s="48"/>
      <c r="H8" s="218"/>
    </row>
    <row r="9" spans="1:8" ht="15" customHeight="1">
      <c r="A9" s="227" t="s">
        <v>525</v>
      </c>
      <c r="B9" s="48"/>
      <c r="C9" s="48"/>
      <c r="D9" s="48"/>
      <c r="E9" s="48"/>
      <c r="F9" s="48"/>
      <c r="G9" s="48"/>
      <c r="H9" s="218"/>
    </row>
    <row r="10" spans="1:8" ht="15" customHeight="1">
      <c r="A10" s="227" t="s">
        <v>526</v>
      </c>
      <c r="B10" s="48"/>
      <c r="C10" s="48"/>
      <c r="D10" s="48"/>
      <c r="E10" s="48"/>
      <c r="F10" s="48"/>
      <c r="G10" s="48"/>
      <c r="H10" s="218"/>
    </row>
    <row r="11" spans="1:8" ht="15" customHeight="1">
      <c r="A11" s="227" t="s">
        <v>527</v>
      </c>
      <c r="B11" s="48"/>
      <c r="C11" s="48"/>
      <c r="D11" s="48"/>
      <c r="E11" s="48"/>
      <c r="F11" s="48"/>
      <c r="G11" s="48"/>
      <c r="H11" s="218"/>
    </row>
    <row r="12" spans="1:8" ht="15" customHeight="1">
      <c r="A12" s="227" t="s">
        <v>528</v>
      </c>
      <c r="B12" s="48"/>
      <c r="C12" s="48"/>
      <c r="D12" s="48"/>
      <c r="E12" s="48"/>
      <c r="F12" s="48"/>
      <c r="G12" s="48"/>
      <c r="H12" s="218"/>
    </row>
    <row r="13" spans="1:8" ht="15" customHeight="1">
      <c r="A13" s="227" t="s">
        <v>529</v>
      </c>
      <c r="B13" s="48"/>
      <c r="C13" s="48"/>
      <c r="D13" s="48"/>
      <c r="E13" s="48"/>
      <c r="F13" s="48"/>
      <c r="G13" s="48"/>
      <c r="H13" s="218"/>
    </row>
    <row r="14" spans="1:8" ht="15" customHeight="1">
      <c r="A14" s="227" t="s">
        <v>530</v>
      </c>
      <c r="B14" s="48"/>
      <c r="C14" s="48"/>
      <c r="D14" s="48"/>
      <c r="E14" s="48"/>
      <c r="F14" s="48"/>
      <c r="G14" s="48"/>
      <c r="H14" s="218"/>
    </row>
    <row r="15" spans="1:8" ht="15" customHeight="1">
      <c r="A15" s="227" t="s">
        <v>531</v>
      </c>
      <c r="B15" s="48"/>
      <c r="C15" s="48"/>
      <c r="D15" s="48"/>
      <c r="E15" s="48"/>
      <c r="F15" s="48"/>
      <c r="G15" s="48"/>
      <c r="H15" s="218"/>
    </row>
    <row r="16" spans="1:8" ht="15" customHeight="1">
      <c r="A16" s="227" t="s">
        <v>532</v>
      </c>
      <c r="B16" s="48"/>
      <c r="C16" s="48"/>
      <c r="D16" s="48"/>
      <c r="E16" s="48"/>
      <c r="F16" s="48"/>
      <c r="G16" s="48"/>
      <c r="H16" s="218"/>
    </row>
    <row r="17" spans="1:8" ht="15" customHeight="1">
      <c r="A17" s="227"/>
      <c r="B17" s="48"/>
      <c r="C17" s="48"/>
      <c r="D17" s="48"/>
      <c r="E17" s="48"/>
      <c r="F17" s="48"/>
      <c r="G17" s="48"/>
      <c r="H17" s="218"/>
    </row>
    <row r="18" spans="1:8" ht="15" customHeight="1">
      <c r="A18" s="226" t="s">
        <v>533</v>
      </c>
      <c r="B18" s="48"/>
      <c r="C18" s="48"/>
      <c r="D18" s="48"/>
      <c r="E18" s="48"/>
      <c r="F18" s="48"/>
      <c r="G18" s="48"/>
      <c r="H18" s="218"/>
    </row>
    <row r="19" spans="1:8" ht="15" customHeight="1">
      <c r="A19" s="227" t="s">
        <v>524</v>
      </c>
      <c r="B19" s="48"/>
      <c r="C19" s="48"/>
      <c r="D19" s="48"/>
      <c r="E19" s="48"/>
      <c r="F19" s="48"/>
      <c r="G19" s="48"/>
      <c r="H19" s="218"/>
    </row>
    <row r="20" spans="1:8" ht="15" customHeight="1">
      <c r="A20" s="227" t="s">
        <v>525</v>
      </c>
      <c r="B20" s="48"/>
      <c r="C20" s="48"/>
      <c r="D20" s="48"/>
      <c r="E20" s="48"/>
      <c r="F20" s="48"/>
      <c r="G20" s="48"/>
      <c r="H20" s="218"/>
    </row>
    <row r="21" spans="1:8" ht="15" customHeight="1">
      <c r="A21" s="227" t="s">
        <v>526</v>
      </c>
      <c r="B21" s="48"/>
      <c r="C21" s="48"/>
      <c r="D21" s="48"/>
      <c r="E21" s="48"/>
      <c r="F21" s="48"/>
      <c r="G21" s="48"/>
      <c r="H21" s="218"/>
    </row>
    <row r="22" spans="1:8" ht="15" customHeight="1">
      <c r="A22" s="227" t="s">
        <v>527</v>
      </c>
      <c r="B22" s="48"/>
      <c r="C22" s="48"/>
      <c r="D22" s="48"/>
      <c r="E22" s="48"/>
      <c r="F22" s="48"/>
      <c r="G22" s="48"/>
      <c r="H22" s="218"/>
    </row>
    <row r="23" spans="1:8" ht="15" customHeight="1">
      <c r="A23" s="227" t="s">
        <v>528</v>
      </c>
      <c r="B23" s="48"/>
      <c r="C23" s="48"/>
      <c r="D23" s="48"/>
      <c r="E23" s="48"/>
      <c r="F23" s="48"/>
      <c r="G23" s="48"/>
      <c r="H23" s="218"/>
    </row>
    <row r="24" spans="1:8" ht="15" customHeight="1">
      <c r="A24" s="227" t="s">
        <v>529</v>
      </c>
      <c r="B24" s="48"/>
      <c r="C24" s="48"/>
      <c r="D24" s="48"/>
      <c r="E24" s="48"/>
      <c r="F24" s="48"/>
      <c r="G24" s="48"/>
      <c r="H24" s="218"/>
    </row>
    <row r="25" spans="1:8" ht="15" customHeight="1">
      <c r="A25" s="227" t="s">
        <v>530</v>
      </c>
      <c r="B25" s="48"/>
      <c r="C25" s="48"/>
      <c r="D25" s="48"/>
      <c r="E25" s="48"/>
      <c r="F25" s="48"/>
      <c r="G25" s="48"/>
      <c r="H25" s="218"/>
    </row>
    <row r="26" spans="1:8" ht="15" customHeight="1">
      <c r="A26" s="227" t="s">
        <v>534</v>
      </c>
      <c r="B26" s="48"/>
      <c r="C26" s="48"/>
      <c r="D26" s="48"/>
      <c r="E26" s="48"/>
      <c r="F26" s="48"/>
      <c r="G26" s="48"/>
      <c r="H26" s="218"/>
    </row>
    <row r="27" spans="1:8" ht="15" customHeight="1">
      <c r="A27" s="227" t="s">
        <v>532</v>
      </c>
      <c r="B27" s="48"/>
      <c r="C27" s="48"/>
      <c r="D27" s="48"/>
      <c r="E27" s="48"/>
      <c r="F27" s="48"/>
      <c r="G27" s="48"/>
      <c r="H27" s="218"/>
    </row>
    <row r="28" spans="1:8" ht="15" customHeight="1">
      <c r="A28" s="227"/>
      <c r="B28" s="48"/>
      <c r="C28" s="48"/>
      <c r="D28" s="48"/>
      <c r="E28" s="48"/>
      <c r="F28" s="48"/>
      <c r="G28" s="48"/>
      <c r="H28" s="218"/>
    </row>
    <row r="29" spans="1:8" ht="15" customHeight="1">
      <c r="A29" s="226" t="s">
        <v>569</v>
      </c>
      <c r="B29" s="48"/>
      <c r="C29" s="48"/>
      <c r="D29" s="48"/>
      <c r="E29" s="48"/>
      <c r="F29" s="48"/>
      <c r="G29" s="48"/>
      <c r="H29" s="218"/>
    </row>
    <row r="30" spans="1:8" ht="15" customHeight="1" thickBot="1">
      <c r="A30" s="228"/>
      <c r="B30" s="229"/>
      <c r="C30" s="229"/>
      <c r="D30" s="229"/>
      <c r="E30" s="229"/>
      <c r="F30" s="229"/>
      <c r="G30" s="229"/>
      <c r="H30" s="218"/>
    </row>
    <row r="32" spans="1:7" ht="59.25" customHeight="1">
      <c r="A32" s="309" t="s">
        <v>570</v>
      </c>
      <c r="B32" s="309"/>
      <c r="C32" s="309"/>
      <c r="D32" s="309"/>
      <c r="E32" s="309"/>
      <c r="F32" s="309"/>
      <c r="G32" s="309"/>
    </row>
  </sheetData>
  <sheetProtection/>
  <mergeCells count="4">
    <mergeCell ref="A3:G3"/>
    <mergeCell ref="A4:G4"/>
    <mergeCell ref="A5:G5"/>
    <mergeCell ref="A32:G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8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zoomScalePageLayoutView="0" workbookViewId="0" topLeftCell="A58">
      <selection activeCell="F78" sqref="F78"/>
    </sheetView>
  </sheetViews>
  <sheetFormatPr defaultColWidth="11.421875" defaultRowHeight="15"/>
  <cols>
    <col min="1" max="1" width="37.28125" style="0" customWidth="1"/>
  </cols>
  <sheetData>
    <row r="1" ht="15">
      <c r="A1" s="204" t="s">
        <v>571</v>
      </c>
    </row>
    <row r="2" ht="15.75" thickBot="1"/>
    <row r="3" spans="1:6" ht="13.5" customHeight="1">
      <c r="A3" s="406" t="s">
        <v>452</v>
      </c>
      <c r="B3" s="407"/>
      <c r="C3" s="407"/>
      <c r="D3" s="407"/>
      <c r="E3" s="407"/>
      <c r="F3" s="408"/>
    </row>
    <row r="4" spans="1:6" ht="12" customHeight="1" thickBot="1">
      <c r="A4" s="409" t="s">
        <v>572</v>
      </c>
      <c r="B4" s="410"/>
      <c r="C4" s="410"/>
      <c r="D4" s="410"/>
      <c r="E4" s="410"/>
      <c r="F4" s="411"/>
    </row>
    <row r="5" spans="1:6" ht="25.5" thickBot="1">
      <c r="A5" s="230"/>
      <c r="B5" s="231" t="s">
        <v>573</v>
      </c>
      <c r="C5" s="231" t="s">
        <v>574</v>
      </c>
      <c r="D5" s="231" t="s">
        <v>575</v>
      </c>
      <c r="E5" s="231" t="s">
        <v>576</v>
      </c>
      <c r="F5" s="231" t="s">
        <v>577</v>
      </c>
    </row>
    <row r="6" spans="1:6" ht="15" customHeight="1">
      <c r="A6" s="232" t="s">
        <v>578</v>
      </c>
      <c r="B6" s="233"/>
      <c r="C6" s="234"/>
      <c r="D6" s="234"/>
      <c r="E6" s="234"/>
      <c r="F6" s="234"/>
    </row>
    <row r="7" spans="1:6" ht="15" customHeight="1">
      <c r="A7" s="79" t="s">
        <v>579</v>
      </c>
      <c r="B7" s="233"/>
      <c r="C7" s="234"/>
      <c r="D7" s="234"/>
      <c r="E7" s="234"/>
      <c r="F7" s="234"/>
    </row>
    <row r="8" spans="1:6" ht="15" customHeight="1">
      <c r="A8" s="202" t="s">
        <v>580</v>
      </c>
      <c r="B8" s="233"/>
      <c r="C8" s="234"/>
      <c r="D8" s="234"/>
      <c r="E8" s="234"/>
      <c r="F8" s="234"/>
    </row>
    <row r="9" spans="1:6" ht="15" customHeight="1">
      <c r="A9" s="232"/>
      <c r="B9" s="235"/>
      <c r="C9" s="236"/>
      <c r="D9" s="236"/>
      <c r="E9" s="236"/>
      <c r="F9" s="236"/>
    </row>
    <row r="10" spans="1:6" ht="15" customHeight="1">
      <c r="A10" s="232" t="s">
        <v>581</v>
      </c>
      <c r="B10" s="235"/>
      <c r="C10" s="236"/>
      <c r="D10" s="236"/>
      <c r="E10" s="236"/>
      <c r="F10" s="236"/>
    </row>
    <row r="11" spans="1:6" ht="15" customHeight="1">
      <c r="A11" s="202" t="s">
        <v>582</v>
      </c>
      <c r="B11" s="235"/>
      <c r="C11" s="236"/>
      <c r="D11" s="236"/>
      <c r="E11" s="236"/>
      <c r="F11" s="236"/>
    </row>
    <row r="12" spans="1:6" ht="15" customHeight="1">
      <c r="A12" s="237" t="s">
        <v>583</v>
      </c>
      <c r="B12" s="235"/>
      <c r="C12" s="236"/>
      <c r="D12" s="236"/>
      <c r="E12" s="236"/>
      <c r="F12" s="236"/>
    </row>
    <row r="13" spans="1:6" ht="15" customHeight="1">
      <c r="A13" s="237" t="s">
        <v>584</v>
      </c>
      <c r="B13" s="235"/>
      <c r="C13" s="236"/>
      <c r="D13" s="236"/>
      <c r="E13" s="236"/>
      <c r="F13" s="236"/>
    </row>
    <row r="14" spans="1:6" ht="15" customHeight="1">
      <c r="A14" s="237" t="s">
        <v>585</v>
      </c>
      <c r="B14" s="235"/>
      <c r="C14" s="236"/>
      <c r="D14" s="236"/>
      <c r="E14" s="236"/>
      <c r="F14" s="236"/>
    </row>
    <row r="15" spans="1:6" ht="15" customHeight="1">
      <c r="A15" s="202" t="s">
        <v>586</v>
      </c>
      <c r="B15" s="235"/>
      <c r="C15" s="236"/>
      <c r="D15" s="236"/>
      <c r="E15" s="236"/>
      <c r="F15" s="236"/>
    </row>
    <row r="16" spans="1:6" ht="15" customHeight="1">
      <c r="A16" s="237" t="s">
        <v>583</v>
      </c>
      <c r="B16" s="235"/>
      <c r="C16" s="236"/>
      <c r="D16" s="236"/>
      <c r="E16" s="236"/>
      <c r="F16" s="236"/>
    </row>
    <row r="17" spans="1:6" ht="15" customHeight="1">
      <c r="A17" s="237" t="s">
        <v>584</v>
      </c>
      <c r="B17" s="235"/>
      <c r="C17" s="236"/>
      <c r="D17" s="236"/>
      <c r="E17" s="236"/>
      <c r="F17" s="236"/>
    </row>
    <row r="18" spans="1:6" ht="15" customHeight="1">
      <c r="A18" s="237" t="s">
        <v>585</v>
      </c>
      <c r="B18" s="235"/>
      <c r="C18" s="236"/>
      <c r="D18" s="236"/>
      <c r="E18" s="236"/>
      <c r="F18" s="236"/>
    </row>
    <row r="19" spans="1:6" ht="15" customHeight="1">
      <c r="A19" s="202" t="s">
        <v>587</v>
      </c>
      <c r="B19" s="235"/>
      <c r="C19" s="236"/>
      <c r="D19" s="236"/>
      <c r="E19" s="236"/>
      <c r="F19" s="236"/>
    </row>
    <row r="20" spans="1:6" ht="15" customHeight="1">
      <c r="A20" s="202" t="s">
        <v>588</v>
      </c>
      <c r="B20" s="235"/>
      <c r="C20" s="236"/>
      <c r="D20" s="236"/>
      <c r="E20" s="236"/>
      <c r="F20" s="236"/>
    </row>
    <row r="21" spans="1:6" ht="15" customHeight="1">
      <c r="A21" s="202" t="s">
        <v>589</v>
      </c>
      <c r="B21" s="235"/>
      <c r="C21" s="236"/>
      <c r="D21" s="236"/>
      <c r="E21" s="236"/>
      <c r="F21" s="236"/>
    </row>
    <row r="22" spans="1:6" ht="15" customHeight="1">
      <c r="A22" s="202" t="s">
        <v>590</v>
      </c>
      <c r="B22" s="235"/>
      <c r="C22" s="236"/>
      <c r="D22" s="236"/>
      <c r="E22" s="236"/>
      <c r="F22" s="236"/>
    </row>
    <row r="23" spans="1:6" ht="15" customHeight="1">
      <c r="A23" s="202" t="s">
        <v>591</v>
      </c>
      <c r="B23" s="235"/>
      <c r="C23" s="236"/>
      <c r="D23" s="236"/>
      <c r="E23" s="236"/>
      <c r="F23" s="236"/>
    </row>
    <row r="24" spans="1:6" ht="15" customHeight="1">
      <c r="A24" s="202" t="s">
        <v>592</v>
      </c>
      <c r="B24" s="235"/>
      <c r="C24" s="236"/>
      <c r="D24" s="236"/>
      <c r="E24" s="236"/>
      <c r="F24" s="236"/>
    </row>
    <row r="25" spans="1:6" ht="15" customHeight="1">
      <c r="A25" s="202" t="s">
        <v>593</v>
      </c>
      <c r="B25" s="235"/>
      <c r="C25" s="236"/>
      <c r="D25" s="236"/>
      <c r="E25" s="236"/>
      <c r="F25" s="236"/>
    </row>
    <row r="26" spans="1:6" ht="15" customHeight="1">
      <c r="A26" s="202" t="s">
        <v>594</v>
      </c>
      <c r="B26" s="235"/>
      <c r="C26" s="236"/>
      <c r="D26" s="236"/>
      <c r="E26" s="236"/>
      <c r="F26" s="236"/>
    </row>
    <row r="27" spans="1:6" ht="15" customHeight="1">
      <c r="A27" s="202"/>
      <c r="B27" s="235"/>
      <c r="C27" s="236"/>
      <c r="D27" s="236"/>
      <c r="E27" s="236"/>
      <c r="F27" s="236"/>
    </row>
    <row r="28" spans="1:6" ht="15" customHeight="1">
      <c r="A28" s="121" t="s">
        <v>595</v>
      </c>
      <c r="B28" s="235"/>
      <c r="C28" s="236"/>
      <c r="D28" s="236"/>
      <c r="E28" s="236"/>
      <c r="F28" s="236"/>
    </row>
    <row r="29" spans="1:6" ht="15" customHeight="1">
      <c r="A29" s="202" t="s">
        <v>596</v>
      </c>
      <c r="B29" s="235"/>
      <c r="C29" s="236"/>
      <c r="D29" s="236"/>
      <c r="E29" s="236"/>
      <c r="F29" s="236"/>
    </row>
    <row r="30" spans="1:6" ht="15" customHeight="1">
      <c r="A30" s="202"/>
      <c r="B30" s="235"/>
      <c r="C30" s="236"/>
      <c r="D30" s="236"/>
      <c r="E30" s="236"/>
      <c r="F30" s="236"/>
    </row>
    <row r="31" spans="1:6" ht="15" customHeight="1">
      <c r="A31" s="121" t="s">
        <v>597</v>
      </c>
      <c r="B31" s="235"/>
      <c r="C31" s="236"/>
      <c r="D31" s="236"/>
      <c r="E31" s="236"/>
      <c r="F31" s="236"/>
    </row>
    <row r="32" spans="1:6" ht="15" customHeight="1">
      <c r="A32" s="202" t="s">
        <v>582</v>
      </c>
      <c r="B32" s="235"/>
      <c r="C32" s="236"/>
      <c r="D32" s="236"/>
      <c r="E32" s="236"/>
      <c r="F32" s="236"/>
    </row>
    <row r="33" spans="1:6" ht="15" customHeight="1">
      <c r="A33" s="202" t="s">
        <v>586</v>
      </c>
      <c r="B33" s="235"/>
      <c r="C33" s="236"/>
      <c r="D33" s="236"/>
      <c r="E33" s="236"/>
      <c r="F33" s="236"/>
    </row>
    <row r="34" spans="1:6" ht="15" customHeight="1">
      <c r="A34" s="202" t="s">
        <v>598</v>
      </c>
      <c r="B34" s="235"/>
      <c r="C34" s="236"/>
      <c r="D34" s="236"/>
      <c r="E34" s="236"/>
      <c r="F34" s="236"/>
    </row>
    <row r="35" spans="1:6" ht="15" customHeight="1">
      <c r="A35" s="202"/>
      <c r="B35" s="235"/>
      <c r="C35" s="236"/>
      <c r="D35" s="236"/>
      <c r="E35" s="236"/>
      <c r="F35" s="236"/>
    </row>
    <row r="36" spans="1:6" ht="15" customHeight="1">
      <c r="A36" s="121" t="s">
        <v>599</v>
      </c>
      <c r="B36" s="235"/>
      <c r="C36" s="236"/>
      <c r="D36" s="236"/>
      <c r="E36" s="236"/>
      <c r="F36" s="236"/>
    </row>
    <row r="37" spans="1:6" ht="15" customHeight="1">
      <c r="A37" s="202" t="s">
        <v>600</v>
      </c>
      <c r="B37" s="235"/>
      <c r="C37" s="236"/>
      <c r="D37" s="236"/>
      <c r="E37" s="236"/>
      <c r="F37" s="236"/>
    </row>
    <row r="38" spans="1:6" ht="15" customHeight="1">
      <c r="A38" s="202" t="s">
        <v>601</v>
      </c>
      <c r="B38" s="235"/>
      <c r="C38" s="236"/>
      <c r="D38" s="236"/>
      <c r="E38" s="236"/>
      <c r="F38" s="236"/>
    </row>
    <row r="39" spans="1:6" ht="15" customHeight="1">
      <c r="A39" s="202" t="s">
        <v>602</v>
      </c>
      <c r="B39" s="235"/>
      <c r="C39" s="236"/>
      <c r="D39" s="236"/>
      <c r="E39" s="236"/>
      <c r="F39" s="236"/>
    </row>
    <row r="40" spans="1:6" ht="15" customHeight="1">
      <c r="A40" s="238"/>
      <c r="B40" s="235"/>
      <c r="C40" s="236"/>
      <c r="D40" s="236"/>
      <c r="E40" s="236"/>
      <c r="F40" s="236"/>
    </row>
    <row r="41" spans="1:6" ht="15" customHeight="1">
      <c r="A41" s="232" t="s">
        <v>603</v>
      </c>
      <c r="B41" s="235"/>
      <c r="C41" s="236"/>
      <c r="D41" s="236"/>
      <c r="E41" s="236"/>
      <c r="F41" s="236"/>
    </row>
    <row r="42" spans="1:6" ht="15" customHeight="1">
      <c r="A42" s="238"/>
      <c r="B42" s="235"/>
      <c r="C42" s="236"/>
      <c r="D42" s="236"/>
      <c r="E42" s="236"/>
      <c r="F42" s="236"/>
    </row>
    <row r="43" spans="1:6" ht="15" customHeight="1">
      <c r="A43" s="232" t="s">
        <v>604</v>
      </c>
      <c r="B43" s="235"/>
      <c r="C43" s="236"/>
      <c r="D43" s="236"/>
      <c r="E43" s="236"/>
      <c r="F43" s="236"/>
    </row>
    <row r="44" spans="1:6" ht="15" customHeight="1">
      <c r="A44" s="202" t="s">
        <v>605</v>
      </c>
      <c r="B44" s="235"/>
      <c r="C44" s="236"/>
      <c r="D44" s="236"/>
      <c r="E44" s="236"/>
      <c r="F44" s="236"/>
    </row>
    <row r="45" spans="1:6" ht="15" customHeight="1">
      <c r="A45" s="202" t="s">
        <v>606</v>
      </c>
      <c r="B45" s="235"/>
      <c r="C45" s="236"/>
      <c r="D45" s="236"/>
      <c r="E45" s="236"/>
      <c r="F45" s="236"/>
    </row>
    <row r="46" spans="1:6" ht="15" customHeight="1">
      <c r="A46" s="202" t="s">
        <v>607</v>
      </c>
      <c r="B46" s="235"/>
      <c r="C46" s="236"/>
      <c r="D46" s="236"/>
      <c r="E46" s="236"/>
      <c r="F46" s="236"/>
    </row>
    <row r="47" spans="1:6" ht="15" customHeight="1">
      <c r="A47" s="238"/>
      <c r="B47" s="235"/>
      <c r="C47" s="236"/>
      <c r="D47" s="236"/>
      <c r="E47" s="236"/>
      <c r="F47" s="236"/>
    </row>
    <row r="48" spans="1:6" ht="15" customHeight="1">
      <c r="A48" s="239" t="s">
        <v>608</v>
      </c>
      <c r="B48" s="235"/>
      <c r="C48" s="236"/>
      <c r="D48" s="236"/>
      <c r="E48" s="236"/>
      <c r="F48" s="236"/>
    </row>
    <row r="49" spans="1:6" ht="15" customHeight="1">
      <c r="A49" s="202" t="s">
        <v>606</v>
      </c>
      <c r="B49" s="235"/>
      <c r="C49" s="236"/>
      <c r="D49" s="236"/>
      <c r="E49" s="236"/>
      <c r="F49" s="236"/>
    </row>
    <row r="50" spans="1:6" ht="15" customHeight="1">
      <c r="A50" s="202" t="s">
        <v>607</v>
      </c>
      <c r="B50" s="235"/>
      <c r="C50" s="236"/>
      <c r="D50" s="236"/>
      <c r="E50" s="236"/>
      <c r="F50" s="236"/>
    </row>
    <row r="51" spans="1:6" ht="15" customHeight="1">
      <c r="A51" s="238"/>
      <c r="B51" s="235"/>
      <c r="C51" s="236"/>
      <c r="D51" s="236"/>
      <c r="E51" s="236"/>
      <c r="F51" s="236"/>
    </row>
    <row r="52" spans="1:6" ht="15" customHeight="1">
      <c r="A52" s="232" t="s">
        <v>609</v>
      </c>
      <c r="B52" s="235"/>
      <c r="C52" s="236"/>
      <c r="D52" s="236"/>
      <c r="E52" s="236"/>
      <c r="F52" s="236"/>
    </row>
    <row r="53" spans="1:6" ht="15" customHeight="1">
      <c r="A53" s="202" t="s">
        <v>606</v>
      </c>
      <c r="B53" s="235"/>
      <c r="C53" s="236"/>
      <c r="D53" s="236"/>
      <c r="E53" s="236"/>
      <c r="F53" s="236"/>
    </row>
    <row r="54" spans="1:6" ht="15" customHeight="1">
      <c r="A54" s="202" t="s">
        <v>607</v>
      </c>
      <c r="B54" s="235"/>
      <c r="C54" s="236"/>
      <c r="D54" s="236"/>
      <c r="E54" s="236"/>
      <c r="F54" s="236"/>
    </row>
    <row r="55" spans="1:6" ht="15" customHeight="1">
      <c r="A55" s="202" t="s">
        <v>610</v>
      </c>
      <c r="B55" s="235"/>
      <c r="C55" s="236"/>
      <c r="D55" s="236"/>
      <c r="E55" s="236"/>
      <c r="F55" s="236"/>
    </row>
    <row r="56" spans="1:6" ht="15" customHeight="1">
      <c r="A56" s="238"/>
      <c r="B56" s="235"/>
      <c r="C56" s="236"/>
      <c r="D56" s="236"/>
      <c r="E56" s="236"/>
      <c r="F56" s="236"/>
    </row>
    <row r="57" spans="1:6" ht="15" customHeight="1">
      <c r="A57" s="232" t="s">
        <v>611</v>
      </c>
      <c r="B57" s="235"/>
      <c r="C57" s="236"/>
      <c r="D57" s="236"/>
      <c r="E57" s="236"/>
      <c r="F57" s="236"/>
    </row>
    <row r="58" spans="1:6" ht="15" customHeight="1">
      <c r="A58" s="202" t="s">
        <v>606</v>
      </c>
      <c r="B58" s="235"/>
      <c r="C58" s="236"/>
      <c r="D58" s="236"/>
      <c r="E58" s="236"/>
      <c r="F58" s="236"/>
    </row>
    <row r="59" spans="1:6" ht="15" customHeight="1">
      <c r="A59" s="202" t="s">
        <v>607</v>
      </c>
      <c r="B59" s="235"/>
      <c r="C59" s="236"/>
      <c r="D59" s="236"/>
      <c r="E59" s="236"/>
      <c r="F59" s="236"/>
    </row>
    <row r="60" spans="1:6" ht="15" customHeight="1">
      <c r="A60" s="238"/>
      <c r="B60" s="235"/>
      <c r="C60" s="236"/>
      <c r="D60" s="236"/>
      <c r="E60" s="236"/>
      <c r="F60" s="236"/>
    </row>
    <row r="61" spans="1:6" ht="15" customHeight="1">
      <c r="A61" s="232" t="s">
        <v>612</v>
      </c>
      <c r="B61" s="235"/>
      <c r="C61" s="236"/>
      <c r="D61" s="236"/>
      <c r="E61" s="236"/>
      <c r="F61" s="236"/>
    </row>
    <row r="62" spans="1:6" ht="15" customHeight="1">
      <c r="A62" s="202" t="s">
        <v>613</v>
      </c>
      <c r="B62" s="235"/>
      <c r="C62" s="236"/>
      <c r="D62" s="236"/>
      <c r="E62" s="236"/>
      <c r="F62" s="236"/>
    </row>
    <row r="63" spans="1:6" ht="15" customHeight="1">
      <c r="A63" s="202" t="s">
        <v>614</v>
      </c>
      <c r="B63" s="235"/>
      <c r="C63" s="236"/>
      <c r="D63" s="236"/>
      <c r="E63" s="236"/>
      <c r="F63" s="236"/>
    </row>
    <row r="64" spans="1:6" ht="15" customHeight="1">
      <c r="A64" s="238"/>
      <c r="B64" s="235"/>
      <c r="C64" s="236"/>
      <c r="D64" s="236"/>
      <c r="E64" s="236"/>
      <c r="F64" s="236"/>
    </row>
    <row r="65" spans="1:6" ht="15" customHeight="1">
      <c r="A65" s="232" t="s">
        <v>615</v>
      </c>
      <c r="B65" s="235"/>
      <c r="C65" s="236"/>
      <c r="D65" s="236"/>
      <c r="E65" s="236"/>
      <c r="F65" s="236"/>
    </row>
    <row r="66" spans="1:6" ht="15" customHeight="1">
      <c r="A66" s="202" t="s">
        <v>616</v>
      </c>
      <c r="B66" s="235"/>
      <c r="C66" s="236"/>
      <c r="D66" s="236"/>
      <c r="E66" s="236"/>
      <c r="F66" s="236"/>
    </row>
    <row r="67" spans="1:6" ht="15" customHeight="1">
      <c r="A67" s="202" t="s">
        <v>617</v>
      </c>
      <c r="B67" s="235"/>
      <c r="C67" s="236"/>
      <c r="D67" s="236"/>
      <c r="E67" s="236"/>
      <c r="F67" s="236"/>
    </row>
    <row r="68" spans="1:6" ht="15" customHeight="1" thickBot="1">
      <c r="A68" s="240"/>
      <c r="B68" s="241"/>
      <c r="C68" s="242"/>
      <c r="D68" s="242"/>
      <c r="E68" s="242"/>
      <c r="F68" s="242"/>
    </row>
  </sheetData>
  <sheetProtection/>
  <mergeCells count="2">
    <mergeCell ref="A3:F3"/>
    <mergeCell ref="A4:F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4"/>
  <sheetViews>
    <sheetView view="pageBreakPreview" zoomScale="145" zoomScaleNormal="130" zoomScaleSheetLayoutView="145" zoomScalePageLayoutView="0" workbookViewId="0" topLeftCell="A40">
      <selection activeCell="E71" sqref="E71"/>
    </sheetView>
  </sheetViews>
  <sheetFormatPr defaultColWidth="11.421875" defaultRowHeight="15"/>
  <sheetData>
    <row r="2" ht="15">
      <c r="A2" s="30" t="s">
        <v>121</v>
      </c>
    </row>
    <row r="3" ht="15.75" thickBot="1"/>
    <row r="4" spans="1:9" ht="15.75" thickBot="1">
      <c r="A4" s="293" t="s">
        <v>452</v>
      </c>
      <c r="B4" s="294"/>
      <c r="C4" s="294"/>
      <c r="D4" s="294"/>
      <c r="E4" s="294"/>
      <c r="F4" s="294"/>
      <c r="G4" s="294"/>
      <c r="H4" s="294"/>
      <c r="I4" s="295"/>
    </row>
    <row r="5" spans="1:9" ht="15.75" thickBot="1">
      <c r="A5" s="296" t="s">
        <v>122</v>
      </c>
      <c r="B5" s="297"/>
      <c r="C5" s="297"/>
      <c r="D5" s="297"/>
      <c r="E5" s="297"/>
      <c r="F5" s="297"/>
      <c r="G5" s="297"/>
      <c r="H5" s="297"/>
      <c r="I5" s="298"/>
    </row>
    <row r="6" spans="1:9" ht="15.75" thickBot="1">
      <c r="A6" s="296" t="s">
        <v>621</v>
      </c>
      <c r="B6" s="297"/>
      <c r="C6" s="297"/>
      <c r="D6" s="297"/>
      <c r="E6" s="297"/>
      <c r="F6" s="297"/>
      <c r="G6" s="297"/>
      <c r="H6" s="297"/>
      <c r="I6" s="298"/>
    </row>
    <row r="7" spans="1:9" ht="15.75" thickBot="1">
      <c r="A7" s="296" t="s">
        <v>1</v>
      </c>
      <c r="B7" s="297"/>
      <c r="C7" s="297"/>
      <c r="D7" s="297"/>
      <c r="E7" s="297"/>
      <c r="F7" s="297"/>
      <c r="G7" s="297"/>
      <c r="H7" s="297"/>
      <c r="I7" s="298"/>
    </row>
    <row r="8" spans="1:9" ht="24" customHeight="1">
      <c r="A8" s="299" t="s">
        <v>123</v>
      </c>
      <c r="B8" s="300"/>
      <c r="C8" s="15" t="s">
        <v>124</v>
      </c>
      <c r="D8" s="289" t="s">
        <v>125</v>
      </c>
      <c r="E8" s="289" t="s">
        <v>126</v>
      </c>
      <c r="F8" s="289" t="s">
        <v>127</v>
      </c>
      <c r="G8" s="15" t="s">
        <v>128</v>
      </c>
      <c r="H8" s="289" t="s">
        <v>130</v>
      </c>
      <c r="I8" s="289" t="s">
        <v>131</v>
      </c>
    </row>
    <row r="9" spans="1:9" ht="25.5" thickBot="1">
      <c r="A9" s="301"/>
      <c r="B9" s="302"/>
      <c r="C9" s="16" t="s">
        <v>619</v>
      </c>
      <c r="D9" s="290"/>
      <c r="E9" s="290"/>
      <c r="F9" s="290"/>
      <c r="G9" s="16" t="s">
        <v>129</v>
      </c>
      <c r="H9" s="290"/>
      <c r="I9" s="290"/>
    </row>
    <row r="10" spans="1:9" ht="15">
      <c r="A10" s="305"/>
      <c r="B10" s="306"/>
      <c r="C10" s="74"/>
      <c r="D10" s="74"/>
      <c r="E10" s="74"/>
      <c r="F10" s="74"/>
      <c r="G10" s="74"/>
      <c r="H10" s="74"/>
      <c r="I10" s="74"/>
    </row>
    <row r="11" spans="1:9" ht="15">
      <c r="A11" s="307" t="s">
        <v>132</v>
      </c>
      <c r="B11" s="308"/>
      <c r="C11" s="129">
        <f aca="true" t="shared" si="0" ref="C11:I11">C12+C13+C14</f>
        <v>0</v>
      </c>
      <c r="D11" s="129">
        <f t="shared" si="0"/>
        <v>0</v>
      </c>
      <c r="E11" s="129">
        <f t="shared" si="0"/>
        <v>0</v>
      </c>
      <c r="F11" s="129">
        <f t="shared" si="0"/>
        <v>0</v>
      </c>
      <c r="G11" s="129">
        <f t="shared" si="0"/>
        <v>0</v>
      </c>
      <c r="H11" s="129">
        <f t="shared" si="0"/>
        <v>0</v>
      </c>
      <c r="I11" s="129">
        <f t="shared" si="0"/>
        <v>0</v>
      </c>
    </row>
    <row r="12" spans="1:9" ht="15">
      <c r="A12" s="307" t="s">
        <v>133</v>
      </c>
      <c r="B12" s="308"/>
      <c r="C12" s="129">
        <f>C13+C14+C15</f>
        <v>0</v>
      </c>
      <c r="D12" s="129">
        <f aca="true" t="shared" si="1" ref="D12:I12">D13+D14+D15</f>
        <v>0</v>
      </c>
      <c r="E12" s="129">
        <f t="shared" si="1"/>
        <v>0</v>
      </c>
      <c r="F12" s="129">
        <f t="shared" si="1"/>
        <v>0</v>
      </c>
      <c r="G12" s="129">
        <f t="shared" si="1"/>
        <v>0</v>
      </c>
      <c r="H12" s="129">
        <f t="shared" si="1"/>
        <v>0</v>
      </c>
      <c r="I12" s="129">
        <f t="shared" si="1"/>
        <v>0</v>
      </c>
    </row>
    <row r="13" spans="1:9" ht="16.5">
      <c r="A13" s="170"/>
      <c r="B13" s="154" t="s">
        <v>134</v>
      </c>
      <c r="C13" s="130">
        <v>0</v>
      </c>
      <c r="D13" s="130">
        <v>0</v>
      </c>
      <c r="E13" s="130">
        <v>0</v>
      </c>
      <c r="F13" s="130">
        <v>0</v>
      </c>
      <c r="G13" s="130">
        <v>0</v>
      </c>
      <c r="H13" s="130">
        <v>0</v>
      </c>
      <c r="I13" s="130">
        <v>0</v>
      </c>
    </row>
    <row r="14" spans="1:9" ht="16.5">
      <c r="A14" s="171"/>
      <c r="B14" s="154" t="s">
        <v>135</v>
      </c>
      <c r="C14" s="130">
        <v>0</v>
      </c>
      <c r="D14" s="130">
        <v>0</v>
      </c>
      <c r="E14" s="130">
        <v>0</v>
      </c>
      <c r="F14" s="130">
        <v>0</v>
      </c>
      <c r="G14" s="130">
        <v>0</v>
      </c>
      <c r="H14" s="130">
        <v>0</v>
      </c>
      <c r="I14" s="130">
        <v>0</v>
      </c>
    </row>
    <row r="15" spans="1:9" ht="16.5">
      <c r="A15" s="171"/>
      <c r="B15" s="154" t="s">
        <v>136</v>
      </c>
      <c r="C15" s="130">
        <v>0</v>
      </c>
      <c r="D15" s="130">
        <v>0</v>
      </c>
      <c r="E15" s="130">
        <v>0</v>
      </c>
      <c r="F15" s="130">
        <v>0</v>
      </c>
      <c r="G15" s="130">
        <v>0</v>
      </c>
      <c r="H15" s="130">
        <v>0</v>
      </c>
      <c r="I15" s="130">
        <v>0</v>
      </c>
    </row>
    <row r="16" spans="1:9" ht="15">
      <c r="A16" s="307" t="s">
        <v>137</v>
      </c>
      <c r="B16" s="308"/>
      <c r="C16" s="129">
        <f>C17+C18+C19</f>
        <v>0</v>
      </c>
      <c r="D16" s="129">
        <f aca="true" t="shared" si="2" ref="D16:I16">D17+D18+D19</f>
        <v>0</v>
      </c>
      <c r="E16" s="129">
        <f t="shared" si="2"/>
        <v>0</v>
      </c>
      <c r="F16" s="129">
        <f t="shared" si="2"/>
        <v>0</v>
      </c>
      <c r="G16" s="129">
        <f t="shared" si="2"/>
        <v>0</v>
      </c>
      <c r="H16" s="129">
        <f t="shared" si="2"/>
        <v>0</v>
      </c>
      <c r="I16" s="129">
        <f t="shared" si="2"/>
        <v>0</v>
      </c>
    </row>
    <row r="17" spans="1:9" ht="16.5">
      <c r="A17" s="170"/>
      <c r="B17" s="154" t="s">
        <v>138</v>
      </c>
      <c r="C17" s="130">
        <v>0</v>
      </c>
      <c r="D17" s="130">
        <v>0</v>
      </c>
      <c r="E17" s="130">
        <v>0</v>
      </c>
      <c r="F17" s="130">
        <v>0</v>
      </c>
      <c r="G17" s="130">
        <v>0</v>
      </c>
      <c r="H17" s="130">
        <v>0</v>
      </c>
      <c r="I17" s="130">
        <v>0</v>
      </c>
    </row>
    <row r="18" spans="1:9" ht="16.5">
      <c r="A18" s="171"/>
      <c r="B18" s="154" t="s">
        <v>139</v>
      </c>
      <c r="C18" s="130">
        <v>0</v>
      </c>
      <c r="D18" s="130">
        <v>0</v>
      </c>
      <c r="E18" s="130">
        <v>0</v>
      </c>
      <c r="F18" s="130">
        <v>0</v>
      </c>
      <c r="G18" s="130">
        <v>0</v>
      </c>
      <c r="H18" s="130">
        <v>0</v>
      </c>
      <c r="I18" s="130">
        <v>0</v>
      </c>
    </row>
    <row r="19" spans="1:9" ht="16.5">
      <c r="A19" s="171"/>
      <c r="B19" s="154" t="s">
        <v>140</v>
      </c>
      <c r="C19" s="130">
        <v>0</v>
      </c>
      <c r="D19" s="130">
        <v>0</v>
      </c>
      <c r="E19" s="130">
        <v>0</v>
      </c>
      <c r="F19" s="130">
        <v>0</v>
      </c>
      <c r="G19" s="130">
        <v>0</v>
      </c>
      <c r="H19" s="130">
        <v>0</v>
      </c>
      <c r="I19" s="130">
        <v>0</v>
      </c>
    </row>
    <row r="20" spans="1:9" ht="15">
      <c r="A20" s="307" t="s">
        <v>141</v>
      </c>
      <c r="B20" s="308"/>
      <c r="C20" s="130">
        <v>19137965</v>
      </c>
      <c r="D20" s="172"/>
      <c r="E20" s="172"/>
      <c r="F20" s="172"/>
      <c r="G20" s="130">
        <f>+1!F11</f>
        <v>21023507</v>
      </c>
      <c r="H20" s="172"/>
      <c r="I20" s="172"/>
    </row>
    <row r="21" spans="1:9" ht="15">
      <c r="A21" s="171"/>
      <c r="B21" s="154"/>
      <c r="C21" s="130"/>
      <c r="D21" s="130"/>
      <c r="E21" s="130"/>
      <c r="F21" s="130"/>
      <c r="G21" s="130"/>
      <c r="H21" s="130"/>
      <c r="I21" s="130"/>
    </row>
    <row r="22" spans="1:9" ht="16.5" customHeight="1">
      <c r="A22" s="307" t="s">
        <v>142</v>
      </c>
      <c r="B22" s="308"/>
      <c r="C22" s="130">
        <f>C11+C20</f>
        <v>19137965</v>
      </c>
      <c r="D22" s="130">
        <v>0</v>
      </c>
      <c r="E22" s="130">
        <v>0</v>
      </c>
      <c r="F22" s="130">
        <v>0</v>
      </c>
      <c r="G22" s="130">
        <f>G11+G20</f>
        <v>21023507</v>
      </c>
      <c r="H22" s="130">
        <v>0</v>
      </c>
      <c r="I22" s="130">
        <v>0</v>
      </c>
    </row>
    <row r="23" spans="1:9" ht="15">
      <c r="A23" s="307"/>
      <c r="B23" s="308"/>
      <c r="C23" s="130"/>
      <c r="D23" s="130"/>
      <c r="E23" s="130"/>
      <c r="F23" s="130"/>
      <c r="G23" s="130"/>
      <c r="H23" s="130"/>
      <c r="I23" s="130"/>
    </row>
    <row r="24" spans="1:9" ht="16.5" customHeight="1">
      <c r="A24" s="307" t="s">
        <v>479</v>
      </c>
      <c r="B24" s="308"/>
      <c r="C24" s="130"/>
      <c r="D24" s="130"/>
      <c r="E24" s="130"/>
      <c r="F24" s="130"/>
      <c r="G24" s="130"/>
      <c r="H24" s="130"/>
      <c r="I24" s="130"/>
    </row>
    <row r="25" spans="1:9" ht="15">
      <c r="A25" s="291" t="s">
        <v>143</v>
      </c>
      <c r="B25" s="292"/>
      <c r="C25" s="130">
        <v>0</v>
      </c>
      <c r="D25" s="130">
        <v>0</v>
      </c>
      <c r="E25" s="130">
        <v>0</v>
      </c>
      <c r="F25" s="130">
        <v>0</v>
      </c>
      <c r="G25" s="130">
        <f>+C25+D25-E25+F25</f>
        <v>0</v>
      </c>
      <c r="H25" s="130">
        <v>0</v>
      </c>
      <c r="I25" s="130">
        <v>0</v>
      </c>
    </row>
    <row r="26" spans="1:9" ht="15">
      <c r="A26" s="291" t="s">
        <v>144</v>
      </c>
      <c r="B26" s="292"/>
      <c r="C26" s="130">
        <v>0</v>
      </c>
      <c r="D26" s="130">
        <v>0</v>
      </c>
      <c r="E26" s="130">
        <v>0</v>
      </c>
      <c r="F26" s="130">
        <v>0</v>
      </c>
      <c r="G26" s="130">
        <f>+C26+D26-E26+F26</f>
        <v>0</v>
      </c>
      <c r="H26" s="130">
        <v>0</v>
      </c>
      <c r="I26" s="130">
        <v>0</v>
      </c>
    </row>
    <row r="27" spans="1:9" ht="15">
      <c r="A27" s="291" t="s">
        <v>145</v>
      </c>
      <c r="B27" s="292"/>
      <c r="C27" s="130">
        <v>0</v>
      </c>
      <c r="D27" s="130">
        <v>0</v>
      </c>
      <c r="E27" s="130">
        <v>0</v>
      </c>
      <c r="F27" s="130">
        <v>0</v>
      </c>
      <c r="G27" s="130">
        <f>+C27+D27-E27+F27</f>
        <v>0</v>
      </c>
      <c r="H27" s="130">
        <v>0</v>
      </c>
      <c r="I27" s="130">
        <v>0</v>
      </c>
    </row>
    <row r="28" spans="1:9" ht="15">
      <c r="A28" s="303"/>
      <c r="B28" s="304"/>
      <c r="C28" s="130"/>
      <c r="D28" s="130"/>
      <c r="E28" s="130"/>
      <c r="F28" s="130"/>
      <c r="G28" s="130"/>
      <c r="H28" s="130"/>
      <c r="I28" s="130"/>
    </row>
    <row r="29" spans="1:9" ht="16.5" customHeight="1">
      <c r="A29" s="307" t="s">
        <v>146</v>
      </c>
      <c r="B29" s="308"/>
      <c r="C29" s="130"/>
      <c r="D29" s="130"/>
      <c r="E29" s="130"/>
      <c r="F29" s="130"/>
      <c r="G29" s="130"/>
      <c r="H29" s="130"/>
      <c r="I29" s="130"/>
    </row>
    <row r="30" spans="1:9" ht="15">
      <c r="A30" s="291" t="s">
        <v>147</v>
      </c>
      <c r="B30" s="292"/>
      <c r="C30" s="130">
        <v>0</v>
      </c>
      <c r="D30" s="130">
        <v>0</v>
      </c>
      <c r="E30" s="130">
        <v>0</v>
      </c>
      <c r="F30" s="130">
        <v>0</v>
      </c>
      <c r="G30" s="130">
        <f>+C30+D30-E30+F30</f>
        <v>0</v>
      </c>
      <c r="H30" s="130">
        <v>0</v>
      </c>
      <c r="I30" s="130">
        <v>0</v>
      </c>
    </row>
    <row r="31" spans="1:9" ht="15">
      <c r="A31" s="291" t="s">
        <v>148</v>
      </c>
      <c r="B31" s="292"/>
      <c r="C31" s="130">
        <v>0</v>
      </c>
      <c r="D31" s="130">
        <v>0</v>
      </c>
      <c r="E31" s="130">
        <v>0</v>
      </c>
      <c r="F31" s="130">
        <v>0</v>
      </c>
      <c r="G31" s="130">
        <f>+C31+D31-E31+F31</f>
        <v>0</v>
      </c>
      <c r="H31" s="130">
        <v>0</v>
      </c>
      <c r="I31" s="130">
        <v>0</v>
      </c>
    </row>
    <row r="32" spans="1:9" ht="15">
      <c r="A32" s="291" t="s">
        <v>149</v>
      </c>
      <c r="B32" s="292"/>
      <c r="C32" s="130">
        <v>0</v>
      </c>
      <c r="D32" s="130">
        <v>0</v>
      </c>
      <c r="E32" s="130">
        <v>0</v>
      </c>
      <c r="F32" s="130">
        <v>0</v>
      </c>
      <c r="G32" s="130">
        <f>+C32+D32-E32+F32</f>
        <v>0</v>
      </c>
      <c r="H32" s="130">
        <v>0</v>
      </c>
      <c r="I32" s="130">
        <v>0</v>
      </c>
    </row>
    <row r="33" spans="1:9" ht="15.75" thickBot="1">
      <c r="A33" s="313"/>
      <c r="B33" s="314"/>
      <c r="C33" s="173"/>
      <c r="D33" s="173"/>
      <c r="E33" s="173"/>
      <c r="F33" s="173"/>
      <c r="G33" s="173"/>
      <c r="H33" s="173"/>
      <c r="I33" s="173"/>
    </row>
    <row r="36" spans="1:9" ht="89.25" customHeight="1">
      <c r="A36" s="17">
        <v>1</v>
      </c>
      <c r="B36" s="309" t="s">
        <v>151</v>
      </c>
      <c r="C36" s="309"/>
      <c r="D36" s="309"/>
      <c r="E36" s="309"/>
      <c r="F36" s="309"/>
      <c r="G36" s="309"/>
      <c r="H36" s="309"/>
      <c r="I36" s="309"/>
    </row>
    <row r="37" spans="1:2" ht="15">
      <c r="A37" s="17">
        <v>2</v>
      </c>
      <c r="B37" t="s">
        <v>150</v>
      </c>
    </row>
    <row r="38" ht="15.75" thickBot="1"/>
    <row r="39" spans="1:6" ht="15">
      <c r="A39" s="289" t="s">
        <v>166</v>
      </c>
      <c r="B39" s="18" t="s">
        <v>152</v>
      </c>
      <c r="C39" s="18" t="s">
        <v>154</v>
      </c>
      <c r="D39" s="18" t="s">
        <v>157</v>
      </c>
      <c r="E39" s="289" t="s">
        <v>159</v>
      </c>
      <c r="F39" s="18" t="s">
        <v>160</v>
      </c>
    </row>
    <row r="40" spans="1:6" ht="15">
      <c r="A40" s="310"/>
      <c r="B40" s="15" t="s">
        <v>153</v>
      </c>
      <c r="C40" s="15" t="s">
        <v>155</v>
      </c>
      <c r="D40" s="15" t="s">
        <v>158</v>
      </c>
      <c r="E40" s="312"/>
      <c r="F40" s="15" t="s">
        <v>161</v>
      </c>
    </row>
    <row r="41" spans="1:6" ht="15.75" thickBot="1">
      <c r="A41" s="311"/>
      <c r="B41" s="19"/>
      <c r="C41" s="16" t="s">
        <v>156</v>
      </c>
      <c r="D41" s="19"/>
      <c r="E41" s="290"/>
      <c r="F41" s="19"/>
    </row>
    <row r="42" spans="1:6" ht="24.75">
      <c r="A42" s="24" t="s">
        <v>162</v>
      </c>
      <c r="B42" s="8"/>
      <c r="C42" s="8"/>
      <c r="D42" s="8"/>
      <c r="E42" s="8"/>
      <c r="F42" s="8"/>
    </row>
    <row r="43" spans="1:6" ht="15">
      <c r="A43" s="61" t="s">
        <v>163</v>
      </c>
      <c r="B43" s="8"/>
      <c r="C43" s="8"/>
      <c r="D43" s="8"/>
      <c r="E43" s="8"/>
      <c r="F43" s="8"/>
    </row>
    <row r="44" spans="1:6" ht="15">
      <c r="A44" s="61" t="s">
        <v>164</v>
      </c>
      <c r="B44" s="8"/>
      <c r="C44" s="8"/>
      <c r="D44" s="8"/>
      <c r="E44" s="8"/>
      <c r="F44" s="8"/>
    </row>
    <row r="45" spans="1:6" ht="15.75" thickBot="1">
      <c r="A45" s="27" t="s">
        <v>165</v>
      </c>
      <c r="B45" s="10"/>
      <c r="C45" s="10"/>
      <c r="D45" s="10"/>
      <c r="E45" s="10"/>
      <c r="F45" s="10"/>
    </row>
    <row r="52" spans="1:7" ht="15">
      <c r="A52" s="145"/>
      <c r="B52" s="145"/>
      <c r="F52" s="145"/>
      <c r="G52" s="145"/>
    </row>
    <row r="53" spans="1:7" ht="15">
      <c r="A53" s="148"/>
      <c r="B53" s="148"/>
      <c r="F53" s="148"/>
      <c r="G53" s="148"/>
    </row>
    <row r="54" spans="1:7" ht="15">
      <c r="A54" s="148"/>
      <c r="B54" s="148"/>
      <c r="F54" s="148"/>
      <c r="G54" s="148"/>
    </row>
  </sheetData>
  <sheetProtection/>
  <mergeCells count="30">
    <mergeCell ref="A24:B24"/>
    <mergeCell ref="A25:B25"/>
    <mergeCell ref="B36:I36"/>
    <mergeCell ref="A39:A41"/>
    <mergeCell ref="E39:E41"/>
    <mergeCell ref="A29:B29"/>
    <mergeCell ref="A30:B30"/>
    <mergeCell ref="A31:B31"/>
    <mergeCell ref="A32:B32"/>
    <mergeCell ref="A33:B33"/>
    <mergeCell ref="E8:E9"/>
    <mergeCell ref="F8:F9"/>
    <mergeCell ref="A28:B28"/>
    <mergeCell ref="A10:B10"/>
    <mergeCell ref="A11:B11"/>
    <mergeCell ref="A12:B12"/>
    <mergeCell ref="A16:B16"/>
    <mergeCell ref="A20:B20"/>
    <mergeCell ref="A22:B22"/>
    <mergeCell ref="A23:B23"/>
    <mergeCell ref="H8:H9"/>
    <mergeCell ref="I8:I9"/>
    <mergeCell ref="A26:B26"/>
    <mergeCell ref="A27:B27"/>
    <mergeCell ref="A4:I4"/>
    <mergeCell ref="A5:I5"/>
    <mergeCell ref="A6:I6"/>
    <mergeCell ref="A7:I7"/>
    <mergeCell ref="A8:B9"/>
    <mergeCell ref="D8:D9"/>
  </mergeCells>
  <printOptions horizontalCentered="1"/>
  <pageMargins left="0.3937007874015748" right="0.5118110236220472" top="0.5511811023622047" bottom="0.5511811023622047" header="0.31496062992125984" footer="0.31496062992125984"/>
  <pageSetup fitToHeight="1" fitToWidth="1" horizontalDpi="600" verticalDpi="600" orientation="portrait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view="pageBreakPreview" zoomScale="130" zoomScaleSheetLayoutView="130" zoomScalePageLayoutView="0" workbookViewId="0" topLeftCell="A19">
      <selection activeCell="E71" sqref="E71"/>
    </sheetView>
  </sheetViews>
  <sheetFormatPr defaultColWidth="11.421875" defaultRowHeight="15"/>
  <cols>
    <col min="1" max="1" width="15.57421875" style="0" customWidth="1"/>
  </cols>
  <sheetData>
    <row r="1" ht="15">
      <c r="A1" t="s">
        <v>167</v>
      </c>
    </row>
    <row r="2" ht="15.75" thickBot="1"/>
    <row r="3" spans="1:11" ht="15.75" thickBot="1">
      <c r="A3" s="315" t="s">
        <v>452</v>
      </c>
      <c r="B3" s="316"/>
      <c r="C3" s="316"/>
      <c r="D3" s="316"/>
      <c r="E3" s="316"/>
      <c r="F3" s="316"/>
      <c r="G3" s="316"/>
      <c r="H3" s="316"/>
      <c r="I3" s="316"/>
      <c r="J3" s="316"/>
      <c r="K3" s="317"/>
    </row>
    <row r="4" spans="1:11" ht="15.75" thickBot="1">
      <c r="A4" s="318" t="s">
        <v>168</v>
      </c>
      <c r="B4" s="319"/>
      <c r="C4" s="319"/>
      <c r="D4" s="319"/>
      <c r="E4" s="319"/>
      <c r="F4" s="319"/>
      <c r="G4" s="319"/>
      <c r="H4" s="319"/>
      <c r="I4" s="319"/>
      <c r="J4" s="319"/>
      <c r="K4" s="320"/>
    </row>
    <row r="5" spans="1:11" ht="15.75" thickBot="1">
      <c r="A5" s="318" t="str">
        <f>+2!A6:I6</f>
        <v>Del 1 de Enero al 30 de Septiembre de 2017</v>
      </c>
      <c r="B5" s="319"/>
      <c r="C5" s="319"/>
      <c r="D5" s="319"/>
      <c r="E5" s="319"/>
      <c r="F5" s="319"/>
      <c r="G5" s="319"/>
      <c r="H5" s="319"/>
      <c r="I5" s="319"/>
      <c r="J5" s="319"/>
      <c r="K5" s="320"/>
    </row>
    <row r="6" spans="1:11" ht="15.75" thickBot="1">
      <c r="A6" s="318" t="s">
        <v>1</v>
      </c>
      <c r="B6" s="319"/>
      <c r="C6" s="319"/>
      <c r="D6" s="319"/>
      <c r="E6" s="319"/>
      <c r="F6" s="319"/>
      <c r="G6" s="319"/>
      <c r="H6" s="319"/>
      <c r="I6" s="319"/>
      <c r="J6" s="319"/>
      <c r="K6" s="320"/>
    </row>
    <row r="7" spans="1:11" ht="75" thickBot="1">
      <c r="A7" s="20" t="s">
        <v>169</v>
      </c>
      <c r="B7" s="21" t="s">
        <v>170</v>
      </c>
      <c r="C7" s="21" t="s">
        <v>171</v>
      </c>
      <c r="D7" s="21" t="s">
        <v>172</v>
      </c>
      <c r="E7" s="21" t="s">
        <v>173</v>
      </c>
      <c r="F7" s="21" t="s">
        <v>174</v>
      </c>
      <c r="G7" s="21" t="s">
        <v>175</v>
      </c>
      <c r="H7" s="21" t="s">
        <v>176</v>
      </c>
      <c r="I7" s="21" t="s">
        <v>454</v>
      </c>
      <c r="J7" s="21" t="s">
        <v>455</v>
      </c>
      <c r="K7" s="21" t="s">
        <v>453</v>
      </c>
    </row>
    <row r="8" spans="1:11" ht="15">
      <c r="A8" s="22"/>
      <c r="B8" s="23"/>
      <c r="C8" s="23"/>
      <c r="D8" s="23"/>
      <c r="E8" s="23"/>
      <c r="F8" s="23"/>
      <c r="G8" s="23"/>
      <c r="H8" s="23"/>
      <c r="I8" s="23"/>
      <c r="J8" s="23"/>
      <c r="K8" s="23"/>
    </row>
    <row r="9" spans="1:11" ht="24.75">
      <c r="A9" s="24" t="s">
        <v>177</v>
      </c>
      <c r="B9" s="129"/>
      <c r="C9" s="129"/>
      <c r="D9" s="129"/>
      <c r="E9" s="129">
        <f aca="true" t="shared" si="0" ref="E9:K9">E10+E11+E12+E13</f>
        <v>0</v>
      </c>
      <c r="F9" s="129"/>
      <c r="G9" s="129">
        <f t="shared" si="0"/>
        <v>0</v>
      </c>
      <c r="H9" s="129">
        <f t="shared" si="0"/>
        <v>0</v>
      </c>
      <c r="I9" s="129">
        <f t="shared" si="0"/>
        <v>0</v>
      </c>
      <c r="J9" s="129">
        <f t="shared" si="0"/>
        <v>0</v>
      </c>
      <c r="K9" s="129">
        <f t="shared" si="0"/>
        <v>0</v>
      </c>
    </row>
    <row r="10" spans="1:11" ht="15">
      <c r="A10" s="25" t="s">
        <v>178</v>
      </c>
      <c r="B10" s="130"/>
      <c r="C10" s="130"/>
      <c r="D10" s="130"/>
      <c r="E10" s="130">
        <v>0</v>
      </c>
      <c r="F10" s="130"/>
      <c r="G10" s="130">
        <v>0</v>
      </c>
      <c r="H10" s="130">
        <v>0</v>
      </c>
      <c r="I10" s="130">
        <v>0</v>
      </c>
      <c r="J10" s="130">
        <v>0</v>
      </c>
      <c r="K10" s="130">
        <f>E10-J10</f>
        <v>0</v>
      </c>
    </row>
    <row r="11" spans="1:11" ht="15">
      <c r="A11" s="25" t="s">
        <v>179</v>
      </c>
      <c r="B11" s="130"/>
      <c r="C11" s="130"/>
      <c r="D11" s="130"/>
      <c r="E11" s="130">
        <v>0</v>
      </c>
      <c r="F11" s="130"/>
      <c r="G11" s="130">
        <v>0</v>
      </c>
      <c r="H11" s="130">
        <v>0</v>
      </c>
      <c r="I11" s="130">
        <v>0</v>
      </c>
      <c r="J11" s="130">
        <v>0</v>
      </c>
      <c r="K11" s="130">
        <f>E11-J11</f>
        <v>0</v>
      </c>
    </row>
    <row r="12" spans="1:11" ht="15">
      <c r="A12" s="25" t="s">
        <v>180</v>
      </c>
      <c r="B12" s="130"/>
      <c r="C12" s="130"/>
      <c r="D12" s="130"/>
      <c r="E12" s="130">
        <v>0</v>
      </c>
      <c r="F12" s="130"/>
      <c r="G12" s="130">
        <v>0</v>
      </c>
      <c r="H12" s="130">
        <v>0</v>
      </c>
      <c r="I12" s="130">
        <v>0</v>
      </c>
      <c r="J12" s="130">
        <v>0</v>
      </c>
      <c r="K12" s="130">
        <f>E12-J12</f>
        <v>0</v>
      </c>
    </row>
    <row r="13" spans="1:11" ht="15">
      <c r="A13" s="25" t="s">
        <v>181</v>
      </c>
      <c r="B13" s="130"/>
      <c r="C13" s="130"/>
      <c r="D13" s="130"/>
      <c r="E13" s="130">
        <v>0</v>
      </c>
      <c r="F13" s="130"/>
      <c r="G13" s="130">
        <v>0</v>
      </c>
      <c r="H13" s="130">
        <v>0</v>
      </c>
      <c r="I13" s="130">
        <v>0</v>
      </c>
      <c r="J13" s="130">
        <v>0</v>
      </c>
      <c r="K13" s="130">
        <f>E13-J13</f>
        <v>0</v>
      </c>
    </row>
    <row r="14" spans="1:11" ht="15">
      <c r="A14" s="26"/>
      <c r="B14" s="75"/>
      <c r="C14" s="75"/>
      <c r="D14" s="75"/>
      <c r="E14" s="75"/>
      <c r="F14" s="75"/>
      <c r="G14" s="75"/>
      <c r="H14" s="75"/>
      <c r="I14" s="75"/>
      <c r="J14" s="75"/>
      <c r="K14" s="75"/>
    </row>
    <row r="15" spans="1:11" ht="16.5">
      <c r="A15" s="24" t="s">
        <v>182</v>
      </c>
      <c r="B15" s="129"/>
      <c r="C15" s="129"/>
      <c r="D15" s="129"/>
      <c r="E15" s="129">
        <f>E16+E17+E18+E19</f>
        <v>0</v>
      </c>
      <c r="F15" s="129"/>
      <c r="G15" s="129">
        <f>G16+G17+G18+G19</f>
        <v>0</v>
      </c>
      <c r="H15" s="129">
        <f>H16+H17+H18+H19</f>
        <v>0</v>
      </c>
      <c r="I15" s="129">
        <f>I16+I17+I18+I19</f>
        <v>0</v>
      </c>
      <c r="J15" s="129">
        <f>J16+J17+J18+J19</f>
        <v>0</v>
      </c>
      <c r="K15" s="129">
        <f>K16+K17+K18+K19</f>
        <v>0</v>
      </c>
    </row>
    <row r="16" spans="1:11" ht="15">
      <c r="A16" s="25" t="s">
        <v>183</v>
      </c>
      <c r="B16" s="130"/>
      <c r="C16" s="130"/>
      <c r="D16" s="130"/>
      <c r="E16" s="130">
        <v>0</v>
      </c>
      <c r="F16" s="130"/>
      <c r="G16" s="130">
        <v>0</v>
      </c>
      <c r="H16" s="130">
        <v>0</v>
      </c>
      <c r="I16" s="130">
        <v>0</v>
      </c>
      <c r="J16" s="130">
        <v>0</v>
      </c>
      <c r="K16" s="130">
        <f>E16-J16</f>
        <v>0</v>
      </c>
    </row>
    <row r="17" spans="1:11" ht="15">
      <c r="A17" s="25" t="s">
        <v>184</v>
      </c>
      <c r="B17" s="130"/>
      <c r="C17" s="130"/>
      <c r="D17" s="130"/>
      <c r="E17" s="130">
        <v>0</v>
      </c>
      <c r="F17" s="130"/>
      <c r="G17" s="130">
        <v>0</v>
      </c>
      <c r="H17" s="130">
        <v>0</v>
      </c>
      <c r="I17" s="130">
        <v>0</v>
      </c>
      <c r="J17" s="130">
        <v>0</v>
      </c>
      <c r="K17" s="130">
        <f>E17-J17</f>
        <v>0</v>
      </c>
    </row>
    <row r="18" spans="1:11" ht="15">
      <c r="A18" s="25" t="s">
        <v>185</v>
      </c>
      <c r="B18" s="130"/>
      <c r="C18" s="130"/>
      <c r="D18" s="130"/>
      <c r="E18" s="130">
        <v>0</v>
      </c>
      <c r="F18" s="130"/>
      <c r="G18" s="130">
        <v>0</v>
      </c>
      <c r="H18" s="130">
        <v>0</v>
      </c>
      <c r="I18" s="130">
        <v>0</v>
      </c>
      <c r="J18" s="130">
        <v>0</v>
      </c>
      <c r="K18" s="130">
        <f>E18-J18</f>
        <v>0</v>
      </c>
    </row>
    <row r="19" spans="1:11" ht="15">
      <c r="A19" s="25" t="s">
        <v>186</v>
      </c>
      <c r="B19" s="130"/>
      <c r="C19" s="130"/>
      <c r="D19" s="130"/>
      <c r="E19" s="130">
        <v>0</v>
      </c>
      <c r="F19" s="130"/>
      <c r="G19" s="130">
        <v>0</v>
      </c>
      <c r="H19" s="130">
        <v>0</v>
      </c>
      <c r="I19" s="130">
        <v>0</v>
      </c>
      <c r="J19" s="130">
        <v>0</v>
      </c>
      <c r="K19" s="130">
        <f>E19-J19</f>
        <v>0</v>
      </c>
    </row>
    <row r="20" spans="1:11" ht="15">
      <c r="A20" s="26"/>
      <c r="B20" s="75"/>
      <c r="C20" s="75"/>
      <c r="D20" s="75"/>
      <c r="E20" s="75"/>
      <c r="F20" s="75"/>
      <c r="G20" s="75"/>
      <c r="H20" s="75"/>
      <c r="I20" s="75"/>
      <c r="J20" s="75"/>
      <c r="K20" s="75"/>
    </row>
    <row r="21" spans="1:11" ht="41.25">
      <c r="A21" s="24" t="s">
        <v>187</v>
      </c>
      <c r="B21" s="129"/>
      <c r="C21" s="75"/>
      <c r="D21" s="75"/>
      <c r="E21" s="129">
        <f>E9+E15</f>
        <v>0</v>
      </c>
      <c r="F21" s="75"/>
      <c r="G21" s="129">
        <f>G9+G15</f>
        <v>0</v>
      </c>
      <c r="H21" s="129">
        <f>H9+H15</f>
        <v>0</v>
      </c>
      <c r="I21" s="129">
        <f>I9+I15</f>
        <v>0</v>
      </c>
      <c r="J21" s="129">
        <f>J9+J15</f>
        <v>0</v>
      </c>
      <c r="K21" s="129">
        <f>K9+K15</f>
        <v>0</v>
      </c>
    </row>
    <row r="22" spans="1:11" ht="15.75" thickBot="1">
      <c r="A22" s="27"/>
      <c r="B22" s="76"/>
      <c r="C22" s="76"/>
      <c r="D22" s="76"/>
      <c r="E22" s="76"/>
      <c r="F22" s="76"/>
      <c r="G22" s="76"/>
      <c r="H22" s="76"/>
      <c r="I22" s="76"/>
      <c r="J22" s="76"/>
      <c r="K22" s="76"/>
    </row>
    <row r="23" spans="1:11" ht="15">
      <c r="A23" s="167"/>
      <c r="B23" s="246"/>
      <c r="C23" s="246"/>
      <c r="D23" s="246"/>
      <c r="E23" s="246"/>
      <c r="F23" s="246"/>
      <c r="G23" s="246"/>
      <c r="H23" s="246"/>
      <c r="I23" s="246"/>
      <c r="J23" s="246"/>
      <c r="K23" s="246"/>
    </row>
    <row r="24" spans="1:11" ht="15">
      <c r="A24" s="167"/>
      <c r="B24" s="246"/>
      <c r="C24" s="246"/>
      <c r="D24" s="246"/>
      <c r="E24" s="246"/>
      <c r="F24" s="246"/>
      <c r="G24" s="246"/>
      <c r="H24" s="246"/>
      <c r="I24" s="246"/>
      <c r="J24" s="246"/>
      <c r="K24" s="246"/>
    </row>
    <row r="25" spans="1:11" ht="15">
      <c r="A25" s="167"/>
      <c r="B25" s="246"/>
      <c r="C25" s="246"/>
      <c r="D25" s="246"/>
      <c r="E25" s="246"/>
      <c r="F25" s="246"/>
      <c r="G25" s="246"/>
      <c r="H25" s="246"/>
      <c r="I25" s="246"/>
      <c r="J25" s="246"/>
      <c r="K25" s="246"/>
    </row>
    <row r="30" spans="3:9" ht="15">
      <c r="C30" s="145"/>
      <c r="I30" s="145"/>
    </row>
    <row r="31" spans="3:9" ht="15">
      <c r="C31" s="148"/>
      <c r="I31" s="148"/>
    </row>
    <row r="32" spans="3:9" ht="15">
      <c r="C32" s="148"/>
      <c r="I32" s="148"/>
    </row>
  </sheetData>
  <sheetProtection/>
  <mergeCells count="4">
    <mergeCell ref="A3:K3"/>
    <mergeCell ref="A4:K4"/>
    <mergeCell ref="A5:K5"/>
    <mergeCell ref="A6:K6"/>
  </mergeCells>
  <printOptions horizontalCentered="1"/>
  <pageMargins left="0.3937007874015748" right="0.5118110236220472" top="0.5511811023622047" bottom="0.5511811023622047" header="0.31496062992125984" footer="0.31496062992125984"/>
  <pageSetup fitToHeight="1" fitToWidth="1" horizontalDpi="600" verticalDpi="600" orientation="landscape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7"/>
  <sheetViews>
    <sheetView view="pageBreakPreview" zoomScale="180" zoomScaleSheetLayoutView="180" zoomScalePageLayoutView="0" workbookViewId="0" topLeftCell="A71">
      <selection activeCell="E71" sqref="E71"/>
    </sheetView>
  </sheetViews>
  <sheetFormatPr defaultColWidth="11.421875" defaultRowHeight="15"/>
  <cols>
    <col min="1" max="1" width="3.7109375" style="0" customWidth="1"/>
    <col min="2" max="2" width="56.57421875" style="0" customWidth="1"/>
    <col min="3" max="3" width="12.28125" style="0" customWidth="1"/>
    <col min="4" max="4" width="10.57421875" style="0" customWidth="1"/>
    <col min="5" max="5" width="11.421875" style="0" customWidth="1"/>
    <col min="6" max="6" width="17.8515625" style="0" bestFit="1" customWidth="1"/>
    <col min="7" max="7" width="12.8515625" style="0" bestFit="1" customWidth="1"/>
  </cols>
  <sheetData>
    <row r="1" ht="15">
      <c r="A1" s="30" t="s">
        <v>188</v>
      </c>
    </row>
    <row r="2" ht="15.75" thickBot="1"/>
    <row r="3" spans="1:5" ht="15">
      <c r="A3" s="279" t="s">
        <v>452</v>
      </c>
      <c r="B3" s="280"/>
      <c r="C3" s="280"/>
      <c r="D3" s="280"/>
      <c r="E3" s="281"/>
    </row>
    <row r="4" spans="1:5" ht="15">
      <c r="A4" s="333" t="s">
        <v>189</v>
      </c>
      <c r="B4" s="334"/>
      <c r="C4" s="334"/>
      <c r="D4" s="334"/>
      <c r="E4" s="335"/>
    </row>
    <row r="5" spans="1:5" ht="15">
      <c r="A5" s="333" t="str">
        <f>+2!A6:I6</f>
        <v>Del 1 de Enero al 30 de Septiembre de 2017</v>
      </c>
      <c r="B5" s="334"/>
      <c r="C5" s="334"/>
      <c r="D5" s="334"/>
      <c r="E5" s="335"/>
    </row>
    <row r="6" spans="1:5" ht="15.75" thickBot="1">
      <c r="A6" s="336" t="s">
        <v>1</v>
      </c>
      <c r="B6" s="337"/>
      <c r="C6" s="337"/>
      <c r="D6" s="337"/>
      <c r="E6" s="338"/>
    </row>
    <row r="7" spans="1:5" ht="6.75" customHeight="1" thickBot="1">
      <c r="A7" s="31"/>
      <c r="B7" s="31"/>
      <c r="C7" s="31"/>
      <c r="D7" s="31"/>
      <c r="E7" s="31"/>
    </row>
    <row r="8" spans="1:5" ht="15">
      <c r="A8" s="323" t="s">
        <v>2</v>
      </c>
      <c r="B8" s="324"/>
      <c r="C8" s="13" t="s">
        <v>190</v>
      </c>
      <c r="D8" s="341" t="s">
        <v>192</v>
      </c>
      <c r="E8" s="13" t="s">
        <v>193</v>
      </c>
    </row>
    <row r="9" spans="1:5" ht="15.75" thickBot="1">
      <c r="A9" s="325"/>
      <c r="B9" s="326"/>
      <c r="C9" s="21" t="s">
        <v>191</v>
      </c>
      <c r="D9" s="342"/>
      <c r="E9" s="21" t="s">
        <v>194</v>
      </c>
    </row>
    <row r="10" spans="1:5" ht="15">
      <c r="A10" s="32"/>
      <c r="B10" s="33"/>
      <c r="C10" s="33"/>
      <c r="D10" s="33"/>
      <c r="E10" s="33"/>
    </row>
    <row r="11" spans="1:7" ht="15">
      <c r="A11" s="32"/>
      <c r="B11" s="34" t="s">
        <v>195</v>
      </c>
      <c r="C11" s="131">
        <f>SUM(C12:C14)</f>
        <v>5352080982</v>
      </c>
      <c r="D11" s="131">
        <f>D12+D13+D14</f>
        <v>3082725786</v>
      </c>
      <c r="E11" s="131">
        <f>E12+E13+E14</f>
        <v>3082725786</v>
      </c>
      <c r="G11" s="183"/>
    </row>
    <row r="12" spans="1:5" ht="15">
      <c r="A12" s="32"/>
      <c r="B12" s="35" t="s">
        <v>196</v>
      </c>
      <c r="C12" s="132">
        <f>5!D45</f>
        <v>134221000</v>
      </c>
      <c r="D12" s="132">
        <f>5!G45</f>
        <v>106569108</v>
      </c>
      <c r="E12" s="132">
        <f>5!H45</f>
        <v>106569108</v>
      </c>
    </row>
    <row r="13" spans="1:7" ht="15">
      <c r="A13" s="32"/>
      <c r="B13" s="35" t="s">
        <v>197</v>
      </c>
      <c r="C13" s="132">
        <f>5!D70</f>
        <v>5217859982</v>
      </c>
      <c r="D13" s="132">
        <f>5!G70</f>
        <v>2976156678</v>
      </c>
      <c r="E13" s="132">
        <f>5!H70</f>
        <v>2976156678</v>
      </c>
      <c r="G13" s="183"/>
    </row>
    <row r="14" spans="1:5" ht="15">
      <c r="A14" s="32"/>
      <c r="B14" s="35" t="s">
        <v>198</v>
      </c>
      <c r="C14" s="132">
        <v>0</v>
      </c>
      <c r="D14" s="132">
        <v>0</v>
      </c>
      <c r="E14" s="132">
        <v>0</v>
      </c>
    </row>
    <row r="15" spans="1:7" ht="15">
      <c r="A15" s="36"/>
      <c r="B15" s="34" t="s">
        <v>199</v>
      </c>
      <c r="C15" s="131">
        <f>C16+C17</f>
        <v>5352080982</v>
      </c>
      <c r="D15" s="131">
        <f>D16+D17</f>
        <v>2920748731</v>
      </c>
      <c r="E15" s="131">
        <f>E16+E17</f>
        <v>2901459603</v>
      </c>
      <c r="F15" s="196"/>
      <c r="G15" s="183"/>
    </row>
    <row r="16" spans="1:6" ht="15">
      <c r="A16" s="32"/>
      <c r="B16" s="35" t="s">
        <v>200</v>
      </c>
      <c r="C16" s="132">
        <f>6a!C10</f>
        <v>134221000</v>
      </c>
      <c r="D16" s="132">
        <f>6a!F10</f>
        <v>47242575</v>
      </c>
      <c r="E16" s="132">
        <f>6a!G10</f>
        <v>43661535</v>
      </c>
      <c r="F16" s="183"/>
    </row>
    <row r="17" spans="1:5" ht="15">
      <c r="A17" s="32"/>
      <c r="B17" s="35" t="s">
        <v>201</v>
      </c>
      <c r="C17" s="132">
        <f>6a!C84</f>
        <v>5217859982</v>
      </c>
      <c r="D17" s="132">
        <f>6a!F84</f>
        <v>2873506156</v>
      </c>
      <c r="E17" s="132">
        <f>6a!G84</f>
        <v>2857798068</v>
      </c>
    </row>
    <row r="18" spans="1:5" ht="15">
      <c r="A18" s="32"/>
      <c r="B18" s="34" t="s">
        <v>202</v>
      </c>
      <c r="C18" s="134"/>
      <c r="D18" s="131">
        <f>D19+D20</f>
        <v>0</v>
      </c>
      <c r="E18" s="131">
        <f>E19+E20</f>
        <v>0</v>
      </c>
    </row>
    <row r="19" spans="1:5" ht="15">
      <c r="A19" s="32"/>
      <c r="B19" s="35" t="s">
        <v>203</v>
      </c>
      <c r="C19" s="134"/>
      <c r="D19" s="133">
        <v>0</v>
      </c>
      <c r="E19" s="133">
        <v>0</v>
      </c>
    </row>
    <row r="20" spans="1:5" ht="15">
      <c r="A20" s="32"/>
      <c r="B20" s="35" t="s">
        <v>204</v>
      </c>
      <c r="C20" s="134"/>
      <c r="D20" s="133">
        <v>0</v>
      </c>
      <c r="E20" s="133">
        <v>0</v>
      </c>
    </row>
    <row r="21" spans="1:5" ht="15">
      <c r="A21" s="79"/>
      <c r="B21" s="34" t="s">
        <v>205</v>
      </c>
      <c r="C21" s="133">
        <f>C11-C15+C18</f>
        <v>0</v>
      </c>
      <c r="D21" s="135">
        <f>D11-D15+D18</f>
        <v>161977055</v>
      </c>
      <c r="E21" s="135">
        <f>E11-E15+E18</f>
        <v>181266183</v>
      </c>
    </row>
    <row r="22" spans="1:5" ht="15">
      <c r="A22" s="79"/>
      <c r="B22" s="247" t="s">
        <v>206</v>
      </c>
      <c r="C22" s="133">
        <f>C21-C14</f>
        <v>0</v>
      </c>
      <c r="D22" s="135">
        <f>D21-D14</f>
        <v>161977055</v>
      </c>
      <c r="E22" s="135">
        <f>E21-E14</f>
        <v>181266183</v>
      </c>
    </row>
    <row r="23" spans="1:5" ht="16.5">
      <c r="A23" s="32"/>
      <c r="B23" s="34" t="s">
        <v>207</v>
      </c>
      <c r="C23" s="133">
        <f>C22-C18</f>
        <v>0</v>
      </c>
      <c r="D23" s="135">
        <f>D22-D18</f>
        <v>161977055</v>
      </c>
      <c r="E23" s="135">
        <f>E22-E18</f>
        <v>181266183</v>
      </c>
    </row>
    <row r="24" spans="1:5" ht="15.75" thickBot="1">
      <c r="A24" s="37"/>
      <c r="B24" s="38"/>
      <c r="C24" s="39"/>
      <c r="D24" s="39"/>
      <c r="E24" s="39"/>
    </row>
    <row r="25" spans="1:5" ht="6.75" customHeight="1" thickBot="1">
      <c r="A25" s="343"/>
      <c r="B25" s="343"/>
      <c r="C25" s="343"/>
      <c r="D25" s="343"/>
      <c r="E25" s="343"/>
    </row>
    <row r="26" spans="1:5" ht="15.75" thickBot="1">
      <c r="A26" s="339" t="s">
        <v>208</v>
      </c>
      <c r="B26" s="340"/>
      <c r="C26" s="28" t="s">
        <v>209</v>
      </c>
      <c r="D26" s="28" t="s">
        <v>192</v>
      </c>
      <c r="E26" s="28" t="s">
        <v>210</v>
      </c>
    </row>
    <row r="27" spans="1:5" ht="15">
      <c r="A27" s="32"/>
      <c r="B27" s="33"/>
      <c r="C27" s="33"/>
      <c r="D27" s="33"/>
      <c r="E27" s="33"/>
    </row>
    <row r="28" spans="1:5" ht="15">
      <c r="A28" s="124"/>
      <c r="B28" s="34" t="s">
        <v>211</v>
      </c>
      <c r="C28" s="34">
        <f>C29+C30</f>
        <v>0</v>
      </c>
      <c r="D28" s="34">
        <f>D29+D30</f>
        <v>0</v>
      </c>
      <c r="E28" s="34">
        <f>E29+E30</f>
        <v>0</v>
      </c>
    </row>
    <row r="29" spans="1:5" ht="15">
      <c r="A29" s="124"/>
      <c r="B29" s="35" t="s">
        <v>212</v>
      </c>
      <c r="C29" s="33">
        <v>0</v>
      </c>
      <c r="D29" s="33">
        <v>0</v>
      </c>
      <c r="E29" s="33">
        <v>0</v>
      </c>
    </row>
    <row r="30" spans="1:5" ht="15">
      <c r="A30" s="124"/>
      <c r="B30" s="35" t="s">
        <v>213</v>
      </c>
      <c r="C30" s="33">
        <v>0</v>
      </c>
      <c r="D30" s="33">
        <v>0</v>
      </c>
      <c r="E30" s="33">
        <v>0</v>
      </c>
    </row>
    <row r="31" spans="1:5" ht="15">
      <c r="A31" s="36"/>
      <c r="B31" s="34" t="s">
        <v>214</v>
      </c>
      <c r="C31" s="135">
        <f>C23+C28</f>
        <v>0</v>
      </c>
      <c r="D31" s="135">
        <f>D23+D28</f>
        <v>161977055</v>
      </c>
      <c r="E31" s="135">
        <f>E23+E28</f>
        <v>181266183</v>
      </c>
    </row>
    <row r="32" spans="1:5" ht="15.75" thickBot="1">
      <c r="A32" s="40"/>
      <c r="B32" s="38"/>
      <c r="C32" s="38"/>
      <c r="D32" s="38"/>
      <c r="E32" s="38"/>
    </row>
    <row r="33" ht="6.75" customHeight="1" thickBot="1"/>
    <row r="34" spans="1:5" ht="15">
      <c r="A34" s="323" t="s">
        <v>208</v>
      </c>
      <c r="B34" s="324"/>
      <c r="C34" s="327" t="s">
        <v>215</v>
      </c>
      <c r="D34" s="327" t="s">
        <v>192</v>
      </c>
      <c r="E34" s="12" t="s">
        <v>193</v>
      </c>
    </row>
    <row r="35" spans="1:5" ht="15.75" thickBot="1">
      <c r="A35" s="325"/>
      <c r="B35" s="326"/>
      <c r="C35" s="328"/>
      <c r="D35" s="328"/>
      <c r="E35" s="41" t="s">
        <v>210</v>
      </c>
    </row>
    <row r="36" spans="1:5" ht="15">
      <c r="A36" s="42"/>
      <c r="B36" s="43"/>
      <c r="C36" s="43"/>
      <c r="D36" s="43"/>
      <c r="E36" s="43"/>
    </row>
    <row r="37" spans="1:5" ht="15">
      <c r="A37" s="44"/>
      <c r="B37" s="45" t="s">
        <v>216</v>
      </c>
      <c r="C37" s="123">
        <f>C38+C39</f>
        <v>0</v>
      </c>
      <c r="D37" s="123">
        <f>D38+D39</f>
        <v>0</v>
      </c>
      <c r="E37" s="123">
        <f>E38+E39</f>
        <v>0</v>
      </c>
    </row>
    <row r="38" spans="1:5" ht="15">
      <c r="A38" s="119"/>
      <c r="B38" s="46" t="s">
        <v>217</v>
      </c>
      <c r="C38" s="120">
        <v>0</v>
      </c>
      <c r="D38" s="120">
        <v>0</v>
      </c>
      <c r="E38" s="120">
        <v>0</v>
      </c>
    </row>
    <row r="39" spans="1:5" ht="15">
      <c r="A39" s="119"/>
      <c r="B39" s="46" t="s">
        <v>218</v>
      </c>
      <c r="C39" s="120">
        <v>0</v>
      </c>
      <c r="D39" s="120">
        <v>0</v>
      </c>
      <c r="E39" s="120">
        <v>0</v>
      </c>
    </row>
    <row r="40" spans="1:5" ht="15">
      <c r="A40" s="121"/>
      <c r="B40" s="45" t="s">
        <v>219</v>
      </c>
      <c r="C40" s="122">
        <f>C41+C42</f>
        <v>0</v>
      </c>
      <c r="D40" s="122">
        <f>D41+D42</f>
        <v>0</v>
      </c>
      <c r="E40" s="122">
        <f>E41+E42</f>
        <v>0</v>
      </c>
    </row>
    <row r="41" spans="1:5" ht="15">
      <c r="A41" s="121"/>
      <c r="B41" s="46" t="s">
        <v>220</v>
      </c>
      <c r="C41" s="43">
        <v>0</v>
      </c>
      <c r="D41" s="43">
        <v>0</v>
      </c>
      <c r="E41" s="43">
        <v>0</v>
      </c>
    </row>
    <row r="42" spans="1:5" ht="15">
      <c r="A42" s="121"/>
      <c r="B42" s="46" t="s">
        <v>221</v>
      </c>
      <c r="C42" s="43">
        <v>0</v>
      </c>
      <c r="D42" s="43">
        <v>0</v>
      </c>
      <c r="E42" s="43">
        <v>0</v>
      </c>
    </row>
    <row r="43" spans="1:5" ht="15">
      <c r="A43" s="44"/>
      <c r="B43" s="45" t="s">
        <v>222</v>
      </c>
      <c r="C43" s="123">
        <f>C37-C40</f>
        <v>0</v>
      </c>
      <c r="D43" s="123">
        <f>D37-D40</f>
        <v>0</v>
      </c>
      <c r="E43" s="123">
        <f>E37-E40</f>
        <v>0</v>
      </c>
    </row>
    <row r="44" spans="1:5" ht="15.75" thickBot="1">
      <c r="A44" s="136"/>
      <c r="B44" s="137"/>
      <c r="C44" s="138"/>
      <c r="D44" s="138"/>
      <c r="E44" s="138"/>
    </row>
    <row r="45" spans="1:5" ht="6.75" customHeight="1" thickBot="1">
      <c r="A45" s="140"/>
      <c r="B45" s="248"/>
      <c r="C45" s="248"/>
      <c r="D45" s="249"/>
      <c r="E45" s="248"/>
    </row>
    <row r="46" spans="1:5" ht="15">
      <c r="A46" s="323" t="s">
        <v>208</v>
      </c>
      <c r="B46" s="324"/>
      <c r="C46" s="12" t="s">
        <v>190</v>
      </c>
      <c r="D46" s="327" t="s">
        <v>192</v>
      </c>
      <c r="E46" s="12" t="s">
        <v>193</v>
      </c>
    </row>
    <row r="47" spans="1:5" ht="12" customHeight="1" thickBot="1">
      <c r="A47" s="325"/>
      <c r="B47" s="326"/>
      <c r="C47" s="41" t="s">
        <v>209</v>
      </c>
      <c r="D47" s="328"/>
      <c r="E47" s="41" t="s">
        <v>210</v>
      </c>
    </row>
    <row r="48" spans="1:5" ht="15">
      <c r="A48" s="329"/>
      <c r="B48" s="330"/>
      <c r="C48" s="43"/>
      <c r="D48" s="43"/>
      <c r="E48" s="43"/>
    </row>
    <row r="49" spans="1:5" ht="15">
      <c r="A49" s="331"/>
      <c r="B49" s="332" t="s">
        <v>223</v>
      </c>
      <c r="C49" s="321">
        <f>C12</f>
        <v>134221000</v>
      </c>
      <c r="D49" s="321">
        <f>D12</f>
        <v>106569108</v>
      </c>
      <c r="E49" s="321">
        <f>E12</f>
        <v>106569108</v>
      </c>
    </row>
    <row r="50" spans="1:5" ht="15">
      <c r="A50" s="331"/>
      <c r="B50" s="332"/>
      <c r="C50" s="322"/>
      <c r="D50" s="322"/>
      <c r="E50" s="322"/>
    </row>
    <row r="51" spans="1:5" ht="15">
      <c r="A51" s="119"/>
      <c r="B51" s="48" t="s">
        <v>224</v>
      </c>
      <c r="C51" s="122">
        <f>C52-C53</f>
        <v>0</v>
      </c>
      <c r="D51" s="122">
        <f>D52-D53</f>
        <v>0</v>
      </c>
      <c r="E51" s="122">
        <f>E52-E53</f>
        <v>0</v>
      </c>
    </row>
    <row r="52" spans="1:5" ht="15">
      <c r="A52" s="119"/>
      <c r="B52" s="46" t="s">
        <v>217</v>
      </c>
      <c r="C52" s="43">
        <v>0</v>
      </c>
      <c r="D52" s="43">
        <v>0</v>
      </c>
      <c r="E52" s="43">
        <v>0</v>
      </c>
    </row>
    <row r="53" spans="1:5" ht="15">
      <c r="A53" s="119"/>
      <c r="B53" s="46" t="s">
        <v>220</v>
      </c>
      <c r="C53" s="43">
        <v>0</v>
      </c>
      <c r="D53" s="43">
        <v>0</v>
      </c>
      <c r="E53" s="43">
        <v>0</v>
      </c>
    </row>
    <row r="54" spans="1:5" ht="15">
      <c r="A54" s="42"/>
      <c r="B54" s="47" t="s">
        <v>200</v>
      </c>
      <c r="C54" s="151">
        <f>6a!C10</f>
        <v>134221000</v>
      </c>
      <c r="D54" s="151">
        <f>6a!F10</f>
        <v>47242575</v>
      </c>
      <c r="E54" s="151">
        <f>6a!G10</f>
        <v>43661535</v>
      </c>
    </row>
    <row r="55" spans="1:5" ht="15">
      <c r="A55" s="42"/>
      <c r="B55" s="47" t="s">
        <v>203</v>
      </c>
      <c r="C55" s="49"/>
      <c r="D55" s="43">
        <v>0</v>
      </c>
      <c r="E55" s="43">
        <v>0</v>
      </c>
    </row>
    <row r="56" spans="1:5" ht="15">
      <c r="A56" s="121"/>
      <c r="B56" s="141" t="s">
        <v>225</v>
      </c>
      <c r="C56" s="142">
        <f>C49+C51-C54+C55</f>
        <v>0</v>
      </c>
      <c r="D56" s="142">
        <f>D49+D51-D54+D55</f>
        <v>59326533</v>
      </c>
      <c r="E56" s="142">
        <f>E49+E51-E54+E55</f>
        <v>62907573</v>
      </c>
    </row>
    <row r="57" spans="1:5" ht="16.5">
      <c r="A57" s="140"/>
      <c r="B57" s="139" t="s">
        <v>226</v>
      </c>
      <c r="C57" s="268">
        <f>C56-C51</f>
        <v>0</v>
      </c>
      <c r="D57" s="268">
        <f>D56-D51</f>
        <v>59326533</v>
      </c>
      <c r="E57" s="268">
        <f>E56-E51</f>
        <v>62907573</v>
      </c>
    </row>
    <row r="58" spans="1:5" ht="15.75" thickBot="1">
      <c r="A58" s="136"/>
      <c r="B58" s="250"/>
      <c r="C58" s="251"/>
      <c r="D58" s="251"/>
      <c r="E58" s="251"/>
    </row>
    <row r="59" spans="1:5" ht="6.75" customHeight="1" thickBot="1">
      <c r="A59" s="136"/>
      <c r="C59" s="138"/>
      <c r="D59" s="138"/>
      <c r="E59" s="138"/>
    </row>
    <row r="60" spans="1:5" ht="15">
      <c r="A60" s="323" t="s">
        <v>208</v>
      </c>
      <c r="B60" s="324"/>
      <c r="C60" s="327" t="s">
        <v>215</v>
      </c>
      <c r="D60" s="327" t="s">
        <v>192</v>
      </c>
      <c r="E60" s="12" t="s">
        <v>193</v>
      </c>
    </row>
    <row r="61" spans="1:5" ht="15.75" thickBot="1">
      <c r="A61" s="325"/>
      <c r="B61" s="326"/>
      <c r="C61" s="328"/>
      <c r="D61" s="328"/>
      <c r="E61" s="41" t="s">
        <v>210</v>
      </c>
    </row>
    <row r="62" spans="1:5" ht="15">
      <c r="A62" s="329"/>
      <c r="B62" s="330"/>
      <c r="C62" s="43"/>
      <c r="D62" s="43"/>
      <c r="E62" s="43"/>
    </row>
    <row r="63" spans="1:5" ht="15">
      <c r="A63" s="331"/>
      <c r="B63" s="332" t="s">
        <v>197</v>
      </c>
      <c r="C63" s="321">
        <f>C13</f>
        <v>5217859982</v>
      </c>
      <c r="D63" s="321">
        <f>D13</f>
        <v>2976156678</v>
      </c>
      <c r="E63" s="321">
        <f>E13</f>
        <v>2976156678</v>
      </c>
    </row>
    <row r="64" spans="1:5" ht="15">
      <c r="A64" s="331"/>
      <c r="B64" s="332"/>
      <c r="C64" s="322"/>
      <c r="D64" s="322"/>
      <c r="E64" s="322"/>
    </row>
    <row r="65" spans="1:5" ht="15">
      <c r="A65" s="77"/>
      <c r="B65" s="78" t="s">
        <v>227</v>
      </c>
      <c r="C65" s="43">
        <f>C66-C67</f>
        <v>0</v>
      </c>
      <c r="D65" s="43">
        <f>D66-D67</f>
        <v>0</v>
      </c>
      <c r="E65" s="43">
        <f>E66-E67</f>
        <v>0</v>
      </c>
    </row>
    <row r="66" spans="1:5" ht="15">
      <c r="A66" s="77"/>
      <c r="B66" s="46" t="s">
        <v>218</v>
      </c>
      <c r="C66" s="43">
        <v>0</v>
      </c>
      <c r="D66" s="43">
        <v>0</v>
      </c>
      <c r="E66" s="43">
        <v>0</v>
      </c>
    </row>
    <row r="67" spans="1:5" ht="15">
      <c r="A67" s="77"/>
      <c r="B67" s="46" t="s">
        <v>221</v>
      </c>
      <c r="C67" s="43">
        <v>0</v>
      </c>
      <c r="D67" s="43">
        <v>0</v>
      </c>
      <c r="E67" s="43">
        <v>0</v>
      </c>
    </row>
    <row r="68" spans="1:5" ht="15">
      <c r="A68" s="42"/>
      <c r="B68" s="47" t="s">
        <v>228</v>
      </c>
      <c r="C68" s="151">
        <f>6a!C83</f>
        <v>0</v>
      </c>
      <c r="D68" s="151">
        <f>6a!F83</f>
        <v>0</v>
      </c>
      <c r="E68" s="151">
        <f>6a!G83</f>
        <v>0</v>
      </c>
    </row>
    <row r="69" spans="1:5" ht="15">
      <c r="A69" s="42"/>
      <c r="B69" s="47" t="s">
        <v>204</v>
      </c>
      <c r="C69" s="49"/>
      <c r="D69" s="43">
        <v>0</v>
      </c>
      <c r="E69" s="43">
        <v>0</v>
      </c>
    </row>
    <row r="70" spans="1:5" ht="15">
      <c r="A70" s="77"/>
      <c r="B70" s="50" t="s">
        <v>229</v>
      </c>
      <c r="C70" s="255">
        <f>C63+C65-C68+C69</f>
        <v>5217859982</v>
      </c>
      <c r="D70" s="143">
        <f>D63+D65-D68+D69</f>
        <v>2976156678</v>
      </c>
      <c r="E70" s="143">
        <f>E63+E65-E68+E69</f>
        <v>2976156678</v>
      </c>
    </row>
    <row r="71" spans="1:5" ht="15">
      <c r="A71" s="77"/>
      <c r="B71" s="50" t="s">
        <v>230</v>
      </c>
      <c r="C71" s="255">
        <f>C70-C65</f>
        <v>5217859982</v>
      </c>
      <c r="D71" s="143">
        <f>D70-D65</f>
        <v>2976156678</v>
      </c>
      <c r="E71" s="143">
        <f>E70-E65</f>
        <v>2976156678</v>
      </c>
    </row>
    <row r="72" spans="1:5" ht="15.75" thickBot="1">
      <c r="A72" s="81"/>
      <c r="B72" s="51"/>
      <c r="C72" s="82"/>
      <c r="D72" s="82"/>
      <c r="E72" s="82"/>
    </row>
    <row r="73" spans="1:5" ht="15">
      <c r="A73" s="149"/>
      <c r="B73" s="150"/>
      <c r="C73" s="149"/>
      <c r="D73" s="149"/>
      <c r="E73" s="149"/>
    </row>
    <row r="74" spans="1:5" ht="15">
      <c r="A74" s="149"/>
      <c r="B74" s="150"/>
      <c r="C74" s="149"/>
      <c r="D74" s="149"/>
      <c r="E74" s="149"/>
    </row>
    <row r="77" ht="15">
      <c r="G77">
        <f>+3!A5:K5</f>
        <v>0</v>
      </c>
    </row>
  </sheetData>
  <sheetProtection/>
  <mergeCells count="28">
    <mergeCell ref="A63:A64"/>
    <mergeCell ref="B63:B64"/>
    <mergeCell ref="C63:C64"/>
    <mergeCell ref="A46:B47"/>
    <mergeCell ref="D46:D47"/>
    <mergeCell ref="D8:D9"/>
    <mergeCell ref="A34:B35"/>
    <mergeCell ref="C34:C35"/>
    <mergeCell ref="D34:D35"/>
    <mergeCell ref="A25:E25"/>
    <mergeCell ref="D49:D50"/>
    <mergeCell ref="A3:E3"/>
    <mergeCell ref="A4:E4"/>
    <mergeCell ref="A5:E5"/>
    <mergeCell ref="A6:E6"/>
    <mergeCell ref="A8:B9"/>
    <mergeCell ref="A26:B26"/>
    <mergeCell ref="E49:E50"/>
    <mergeCell ref="E63:E64"/>
    <mergeCell ref="A60:B61"/>
    <mergeCell ref="C60:C61"/>
    <mergeCell ref="A62:B62"/>
    <mergeCell ref="A48:B48"/>
    <mergeCell ref="C49:C50"/>
    <mergeCell ref="D63:D64"/>
    <mergeCell ref="A49:A50"/>
    <mergeCell ref="B49:B50"/>
    <mergeCell ref="D60:D61"/>
  </mergeCells>
  <printOptions horizontalCentered="1" verticalCentered="1"/>
  <pageMargins left="0.3937007874015748" right="0.5118110236220472" top="0.15748031496062992" bottom="0.11811023622047245" header="0.31496062992125984" footer="0.31496062992125984"/>
  <pageSetup fitToHeight="1" fitToWidth="1" horizontalDpi="600" verticalDpi="600" orientation="portrait" scale="66" r:id="rId2"/>
  <rowBreaks count="1" manualBreakCount="1">
    <brk id="45" max="4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8"/>
  <sheetViews>
    <sheetView view="pageBreakPreview" zoomScale="115" zoomScaleSheetLayoutView="115" zoomScalePageLayoutView="0" workbookViewId="0" topLeftCell="A1">
      <pane ySplit="9" topLeftCell="A73" activePane="bottomLeft" state="frozen"/>
      <selection pane="topLeft" activeCell="E71" sqref="E71"/>
      <selection pane="bottomLeft" activeCell="E71" sqref="E71"/>
    </sheetView>
  </sheetViews>
  <sheetFormatPr defaultColWidth="11.421875" defaultRowHeight="15"/>
  <cols>
    <col min="3" max="3" width="31.140625" style="54" customWidth="1"/>
    <col min="4" max="4" width="11.421875" style="0" customWidth="1"/>
    <col min="5" max="5" width="16.140625" style="0" bestFit="1" customWidth="1"/>
    <col min="11" max="11" width="17.7109375" style="0" bestFit="1" customWidth="1"/>
    <col min="12" max="12" width="15.00390625" style="0" bestFit="1" customWidth="1"/>
  </cols>
  <sheetData>
    <row r="1" ht="15">
      <c r="A1" s="30" t="s">
        <v>232</v>
      </c>
    </row>
    <row r="2" ht="15.75" thickBot="1"/>
    <row r="3" spans="1:9" ht="15">
      <c r="A3" s="279" t="s">
        <v>452</v>
      </c>
      <c r="B3" s="280"/>
      <c r="C3" s="280"/>
      <c r="D3" s="280"/>
      <c r="E3" s="280"/>
      <c r="F3" s="280"/>
      <c r="G3" s="280"/>
      <c r="H3" s="280"/>
      <c r="I3" s="281"/>
    </row>
    <row r="4" spans="1:9" ht="15">
      <c r="A4" s="333" t="s">
        <v>231</v>
      </c>
      <c r="B4" s="334"/>
      <c r="C4" s="334"/>
      <c r="D4" s="334"/>
      <c r="E4" s="334"/>
      <c r="F4" s="334"/>
      <c r="G4" s="334"/>
      <c r="H4" s="334"/>
      <c r="I4" s="335"/>
    </row>
    <row r="5" spans="1:9" ht="15">
      <c r="A5" s="333" t="str">
        <f>+2!A6:I6</f>
        <v>Del 1 de Enero al 30 de Septiembre de 2017</v>
      </c>
      <c r="B5" s="334"/>
      <c r="C5" s="334"/>
      <c r="D5" s="334"/>
      <c r="E5" s="334"/>
      <c r="F5" s="334"/>
      <c r="G5" s="334"/>
      <c r="H5" s="334"/>
      <c r="I5" s="335"/>
    </row>
    <row r="6" spans="1:9" ht="15.75" thickBot="1">
      <c r="A6" s="336" t="s">
        <v>1</v>
      </c>
      <c r="B6" s="337"/>
      <c r="C6" s="337"/>
      <c r="D6" s="337"/>
      <c r="E6" s="337"/>
      <c r="F6" s="337"/>
      <c r="G6" s="337"/>
      <c r="H6" s="337"/>
      <c r="I6" s="338"/>
    </row>
    <row r="7" spans="1:9" ht="15.75" thickBot="1">
      <c r="A7" s="279"/>
      <c r="B7" s="280"/>
      <c r="C7" s="281"/>
      <c r="D7" s="315" t="s">
        <v>233</v>
      </c>
      <c r="E7" s="316"/>
      <c r="F7" s="316"/>
      <c r="G7" s="316"/>
      <c r="H7" s="317"/>
      <c r="I7" s="327" t="s">
        <v>234</v>
      </c>
    </row>
    <row r="8" spans="1:9" ht="15">
      <c r="A8" s="333" t="s">
        <v>208</v>
      </c>
      <c r="B8" s="334"/>
      <c r="C8" s="335"/>
      <c r="D8" s="327" t="s">
        <v>236</v>
      </c>
      <c r="E8" s="341" t="s">
        <v>237</v>
      </c>
      <c r="F8" s="327" t="s">
        <v>238</v>
      </c>
      <c r="G8" s="327" t="s">
        <v>192</v>
      </c>
      <c r="H8" s="327" t="s">
        <v>239</v>
      </c>
      <c r="I8" s="358"/>
    </row>
    <row r="9" spans="1:9" ht="15.75" thickBot="1">
      <c r="A9" s="336" t="s">
        <v>235</v>
      </c>
      <c r="B9" s="337"/>
      <c r="C9" s="338"/>
      <c r="D9" s="328"/>
      <c r="E9" s="342"/>
      <c r="F9" s="328"/>
      <c r="G9" s="328"/>
      <c r="H9" s="328"/>
      <c r="I9" s="328"/>
    </row>
    <row r="10" spans="1:9" ht="15">
      <c r="A10" s="359"/>
      <c r="B10" s="360"/>
      <c r="C10" s="361"/>
      <c r="D10" s="98"/>
      <c r="E10" s="98"/>
      <c r="F10" s="98"/>
      <c r="G10" s="98"/>
      <c r="H10" s="98"/>
      <c r="I10" s="100"/>
    </row>
    <row r="11" spans="1:9" ht="15">
      <c r="A11" s="351" t="s">
        <v>240</v>
      </c>
      <c r="B11" s="352"/>
      <c r="C11" s="362"/>
      <c r="D11" s="174"/>
      <c r="E11" s="174"/>
      <c r="F11" s="174"/>
      <c r="G11" s="174"/>
      <c r="H11" s="174"/>
      <c r="I11" s="175"/>
    </row>
    <row r="12" spans="1:9" ht="15">
      <c r="A12" s="176"/>
      <c r="B12" s="349" t="s">
        <v>241</v>
      </c>
      <c r="C12" s="350"/>
      <c r="D12" s="174">
        <v>0</v>
      </c>
      <c r="E12" s="174">
        <v>0</v>
      </c>
      <c r="F12" s="174">
        <f aca="true" t="shared" si="0" ref="F12:F18">D12+E12</f>
        <v>0</v>
      </c>
      <c r="G12" s="174">
        <v>0</v>
      </c>
      <c r="H12" s="174">
        <v>0</v>
      </c>
      <c r="I12" s="177">
        <f>+H12-D12</f>
        <v>0</v>
      </c>
    </row>
    <row r="13" spans="1:9" ht="15">
      <c r="A13" s="176"/>
      <c r="B13" s="349" t="s">
        <v>242</v>
      </c>
      <c r="C13" s="350"/>
      <c r="D13" s="174">
        <v>0</v>
      </c>
      <c r="E13" s="174">
        <v>0</v>
      </c>
      <c r="F13" s="174">
        <f t="shared" si="0"/>
        <v>0</v>
      </c>
      <c r="G13" s="174">
        <v>0</v>
      </c>
      <c r="H13" s="174">
        <v>0</v>
      </c>
      <c r="I13" s="185">
        <f aca="true" t="shared" si="1" ref="I13:I47">+H13-D13</f>
        <v>0</v>
      </c>
    </row>
    <row r="14" spans="1:9" ht="15">
      <c r="A14" s="176"/>
      <c r="B14" s="349" t="s">
        <v>243</v>
      </c>
      <c r="C14" s="350"/>
      <c r="D14" s="174">
        <v>0</v>
      </c>
      <c r="E14" s="174">
        <v>0</v>
      </c>
      <c r="F14" s="174">
        <f t="shared" si="0"/>
        <v>0</v>
      </c>
      <c r="G14" s="174">
        <v>0</v>
      </c>
      <c r="H14" s="174">
        <v>0</v>
      </c>
      <c r="I14" s="185">
        <f t="shared" si="1"/>
        <v>0</v>
      </c>
    </row>
    <row r="15" spans="1:9" ht="15">
      <c r="A15" s="176"/>
      <c r="B15" s="349" t="s">
        <v>244</v>
      </c>
      <c r="C15" s="350"/>
      <c r="D15" s="174">
        <v>0</v>
      </c>
      <c r="E15" s="174">
        <v>397545</v>
      </c>
      <c r="F15" s="174">
        <f t="shared" si="0"/>
        <v>397545</v>
      </c>
      <c r="G15" s="174">
        <v>397545</v>
      </c>
      <c r="H15" s="174">
        <v>397545</v>
      </c>
      <c r="I15" s="185">
        <f t="shared" si="1"/>
        <v>397545</v>
      </c>
    </row>
    <row r="16" spans="1:9" ht="15">
      <c r="A16" s="176"/>
      <c r="B16" s="349" t="s">
        <v>245</v>
      </c>
      <c r="C16" s="350"/>
      <c r="D16" s="174">
        <v>0</v>
      </c>
      <c r="E16" s="174">
        <v>79614</v>
      </c>
      <c r="F16" s="174">
        <f t="shared" si="0"/>
        <v>79614</v>
      </c>
      <c r="G16" s="174">
        <v>79614</v>
      </c>
      <c r="H16" s="174">
        <v>79614</v>
      </c>
      <c r="I16" s="185">
        <f>+H16-D16</f>
        <v>79614</v>
      </c>
    </row>
    <row r="17" spans="1:9" ht="15">
      <c r="A17" s="176"/>
      <c r="B17" s="349" t="s">
        <v>246</v>
      </c>
      <c r="C17" s="350"/>
      <c r="D17" s="174">
        <f>'[2]EDO PPTO ING'!$G$33</f>
        <v>5000000</v>
      </c>
      <c r="E17" s="174">
        <v>-5000000</v>
      </c>
      <c r="F17" s="174">
        <f t="shared" si="0"/>
        <v>0</v>
      </c>
      <c r="G17" s="174">
        <v>0</v>
      </c>
      <c r="H17" s="174">
        <v>0</v>
      </c>
      <c r="I17" s="185">
        <f t="shared" si="1"/>
        <v>-5000000</v>
      </c>
    </row>
    <row r="18" spans="1:9" ht="15">
      <c r="A18" s="176"/>
      <c r="B18" s="349" t="s">
        <v>247</v>
      </c>
      <c r="C18" s="350"/>
      <c r="D18" s="174">
        <v>0</v>
      </c>
      <c r="E18" s="174">
        <v>0</v>
      </c>
      <c r="F18" s="174">
        <f t="shared" si="0"/>
        <v>0</v>
      </c>
      <c r="G18" s="174">
        <v>0</v>
      </c>
      <c r="H18" s="174">
        <v>0</v>
      </c>
      <c r="I18" s="185">
        <f t="shared" si="1"/>
        <v>0</v>
      </c>
    </row>
    <row r="19" spans="1:9" ht="15">
      <c r="A19" s="176"/>
      <c r="B19" s="349" t="s">
        <v>248</v>
      </c>
      <c r="C19" s="350"/>
      <c r="D19" s="347">
        <f>D21+D22+D23+D24+D25+D26+D27+D28+D29+D30+D31</f>
        <v>129221000</v>
      </c>
      <c r="E19" s="347">
        <f>E21+E22+E23+E24+E25+E26+E27+E28+E29+E30+E31</f>
        <v>3888871</v>
      </c>
      <c r="F19" s="346">
        <f>F21+F22+F23+F24+F25+F26+F27+F28+F29+F30+F31</f>
        <v>133109871</v>
      </c>
      <c r="G19" s="347">
        <f>G21+G22+G23+G24+G25+G26+G27+G28+G29+G30+G31</f>
        <v>106091949</v>
      </c>
      <c r="H19" s="347">
        <f>H21+H22+H23+H24+H25+H26+H27+H28+H29+H30+H31</f>
        <v>106091949</v>
      </c>
      <c r="I19" s="348">
        <f t="shared" si="1"/>
        <v>-23129051</v>
      </c>
    </row>
    <row r="20" spans="1:9" ht="15">
      <c r="A20" s="176"/>
      <c r="B20" s="349" t="s">
        <v>249</v>
      </c>
      <c r="C20" s="350"/>
      <c r="D20" s="347"/>
      <c r="E20" s="347"/>
      <c r="F20" s="346"/>
      <c r="G20" s="347"/>
      <c r="H20" s="347"/>
      <c r="I20" s="348"/>
    </row>
    <row r="21" spans="1:9" ht="15">
      <c r="A21" s="176"/>
      <c r="B21" s="178"/>
      <c r="C21" s="179" t="s">
        <v>250</v>
      </c>
      <c r="D21" s="174">
        <f>'[2]EDO PPTO ING'!$G$15</f>
        <v>129221000</v>
      </c>
      <c r="E21" s="174">
        <f>12452674-8563803</f>
        <v>3888871</v>
      </c>
      <c r="F21" s="174">
        <f>+D21+E21</f>
        <v>133109871</v>
      </c>
      <c r="G21" s="174">
        <v>106091949</v>
      </c>
      <c r="H21" s="174">
        <v>106091949</v>
      </c>
      <c r="I21" s="185">
        <f t="shared" si="1"/>
        <v>-23129051</v>
      </c>
    </row>
    <row r="22" spans="1:9" ht="15">
      <c r="A22" s="176"/>
      <c r="B22" s="178"/>
      <c r="C22" s="179" t="s">
        <v>251</v>
      </c>
      <c r="D22" s="174">
        <v>0</v>
      </c>
      <c r="E22" s="174">
        <v>0</v>
      </c>
      <c r="F22" s="174">
        <v>0</v>
      </c>
      <c r="G22" s="174">
        <v>0</v>
      </c>
      <c r="H22" s="174">
        <v>0</v>
      </c>
      <c r="I22" s="185">
        <f t="shared" si="1"/>
        <v>0</v>
      </c>
    </row>
    <row r="23" spans="1:9" ht="15">
      <c r="A23" s="176"/>
      <c r="B23" s="178"/>
      <c r="C23" s="179" t="s">
        <v>252</v>
      </c>
      <c r="D23" s="174">
        <v>0</v>
      </c>
      <c r="E23" s="174">
        <v>0</v>
      </c>
      <c r="F23" s="174">
        <v>0</v>
      </c>
      <c r="G23" s="174">
        <v>0</v>
      </c>
      <c r="H23" s="174">
        <v>0</v>
      </c>
      <c r="I23" s="185">
        <f t="shared" si="1"/>
        <v>0</v>
      </c>
    </row>
    <row r="24" spans="1:9" ht="15">
      <c r="A24" s="176"/>
      <c r="B24" s="178"/>
      <c r="C24" s="179" t="s">
        <v>253</v>
      </c>
      <c r="D24" s="174">
        <v>0</v>
      </c>
      <c r="E24" s="174">
        <v>0</v>
      </c>
      <c r="F24" s="174">
        <v>0</v>
      </c>
      <c r="G24" s="174">
        <v>0</v>
      </c>
      <c r="H24" s="174">
        <v>0</v>
      </c>
      <c r="I24" s="185">
        <f t="shared" si="1"/>
        <v>0</v>
      </c>
    </row>
    <row r="25" spans="1:9" ht="15">
      <c r="A25" s="176"/>
      <c r="B25" s="178"/>
      <c r="C25" s="179" t="s">
        <v>254</v>
      </c>
      <c r="D25" s="174">
        <v>0</v>
      </c>
      <c r="E25" s="174">
        <v>0</v>
      </c>
      <c r="F25" s="174">
        <v>0</v>
      </c>
      <c r="G25" s="174">
        <v>0</v>
      </c>
      <c r="H25" s="174">
        <v>0</v>
      </c>
      <c r="I25" s="185">
        <f t="shared" si="1"/>
        <v>0</v>
      </c>
    </row>
    <row r="26" spans="1:9" ht="18">
      <c r="A26" s="176"/>
      <c r="B26" s="178"/>
      <c r="C26" s="179" t="s">
        <v>255</v>
      </c>
      <c r="D26" s="174">
        <v>0</v>
      </c>
      <c r="E26" s="174">
        <v>0</v>
      </c>
      <c r="F26" s="174">
        <v>0</v>
      </c>
      <c r="G26" s="174">
        <v>0</v>
      </c>
      <c r="H26" s="174">
        <v>0</v>
      </c>
      <c r="I26" s="185">
        <f t="shared" si="1"/>
        <v>0</v>
      </c>
    </row>
    <row r="27" spans="1:9" ht="15">
      <c r="A27" s="176"/>
      <c r="B27" s="178"/>
      <c r="C27" s="179" t="s">
        <v>256</v>
      </c>
      <c r="D27" s="174">
        <v>0</v>
      </c>
      <c r="E27" s="174">
        <v>0</v>
      </c>
      <c r="F27" s="174">
        <v>0</v>
      </c>
      <c r="G27" s="174">
        <v>0</v>
      </c>
      <c r="H27" s="174">
        <v>0</v>
      </c>
      <c r="I27" s="185">
        <f t="shared" si="1"/>
        <v>0</v>
      </c>
    </row>
    <row r="28" spans="1:9" ht="15">
      <c r="A28" s="176"/>
      <c r="B28" s="178"/>
      <c r="C28" s="179" t="s">
        <v>257</v>
      </c>
      <c r="D28" s="174">
        <v>0</v>
      </c>
      <c r="E28" s="174">
        <v>0</v>
      </c>
      <c r="F28" s="174">
        <v>0</v>
      </c>
      <c r="G28" s="174">
        <v>0</v>
      </c>
      <c r="H28" s="174">
        <v>0</v>
      </c>
      <c r="I28" s="185">
        <f t="shared" si="1"/>
        <v>0</v>
      </c>
    </row>
    <row r="29" spans="1:9" ht="15">
      <c r="A29" s="176"/>
      <c r="B29" s="178"/>
      <c r="C29" s="179" t="s">
        <v>258</v>
      </c>
      <c r="D29" s="174">
        <v>0</v>
      </c>
      <c r="E29" s="174">
        <v>0</v>
      </c>
      <c r="F29" s="174">
        <v>0</v>
      </c>
      <c r="G29" s="174">
        <v>0</v>
      </c>
      <c r="H29" s="174">
        <v>0</v>
      </c>
      <c r="I29" s="185">
        <f t="shared" si="1"/>
        <v>0</v>
      </c>
    </row>
    <row r="30" spans="1:9" ht="15">
      <c r="A30" s="176"/>
      <c r="B30" s="178"/>
      <c r="C30" s="179" t="s">
        <v>259</v>
      </c>
      <c r="D30" s="174">
        <v>0</v>
      </c>
      <c r="E30" s="174">
        <v>0</v>
      </c>
      <c r="F30" s="174">
        <v>0</v>
      </c>
      <c r="G30" s="174">
        <v>0</v>
      </c>
      <c r="H30" s="174">
        <v>0</v>
      </c>
      <c r="I30" s="185">
        <f t="shared" si="1"/>
        <v>0</v>
      </c>
    </row>
    <row r="31" spans="1:9" ht="18">
      <c r="A31" s="176"/>
      <c r="B31" s="178"/>
      <c r="C31" s="179" t="s">
        <v>260</v>
      </c>
      <c r="D31" s="174">
        <v>0</v>
      </c>
      <c r="E31" s="174">
        <v>0</v>
      </c>
      <c r="F31" s="174">
        <v>0</v>
      </c>
      <c r="G31" s="174">
        <v>0</v>
      </c>
      <c r="H31" s="174">
        <v>0</v>
      </c>
      <c r="I31" s="185">
        <f t="shared" si="1"/>
        <v>0</v>
      </c>
    </row>
    <row r="32" spans="1:9" ht="15">
      <c r="A32" s="176"/>
      <c r="B32" s="349" t="s">
        <v>261</v>
      </c>
      <c r="C32" s="350"/>
      <c r="D32" s="174">
        <f>D33+D34+D35+D36+D37</f>
        <v>0</v>
      </c>
      <c r="E32" s="174">
        <f>E33+E34+E35+E36+E37</f>
        <v>0</v>
      </c>
      <c r="F32" s="174">
        <f>F33+F34+F35+F36+F37</f>
        <v>0</v>
      </c>
      <c r="G32" s="174">
        <f>G33+G34+G35+G36+G37</f>
        <v>0</v>
      </c>
      <c r="H32" s="174">
        <f>H33+H34+H35+H36+H37</f>
        <v>0</v>
      </c>
      <c r="I32" s="185">
        <f t="shared" si="1"/>
        <v>0</v>
      </c>
    </row>
    <row r="33" spans="1:9" ht="15">
      <c r="A33" s="176"/>
      <c r="B33" s="178"/>
      <c r="C33" s="179" t="s">
        <v>262</v>
      </c>
      <c r="D33" s="174">
        <v>0</v>
      </c>
      <c r="E33" s="174">
        <v>0</v>
      </c>
      <c r="F33" s="174">
        <v>0</v>
      </c>
      <c r="G33" s="174">
        <v>0</v>
      </c>
      <c r="H33" s="174">
        <v>0</v>
      </c>
      <c r="I33" s="185">
        <f t="shared" si="1"/>
        <v>0</v>
      </c>
    </row>
    <row r="34" spans="1:9" ht="15">
      <c r="A34" s="176"/>
      <c r="B34" s="178"/>
      <c r="C34" s="179" t="s">
        <v>263</v>
      </c>
      <c r="D34" s="174">
        <v>0</v>
      </c>
      <c r="E34" s="174">
        <v>0</v>
      </c>
      <c r="F34" s="174">
        <v>0</v>
      </c>
      <c r="G34" s="174">
        <v>0</v>
      </c>
      <c r="H34" s="174">
        <v>0</v>
      </c>
      <c r="I34" s="185">
        <f t="shared" si="1"/>
        <v>0</v>
      </c>
    </row>
    <row r="35" spans="1:9" ht="15">
      <c r="A35" s="176"/>
      <c r="B35" s="178"/>
      <c r="C35" s="179" t="s">
        <v>264</v>
      </c>
      <c r="D35" s="174">
        <v>0</v>
      </c>
      <c r="E35" s="174">
        <v>0</v>
      </c>
      <c r="F35" s="174">
        <v>0</v>
      </c>
      <c r="G35" s="174">
        <v>0</v>
      </c>
      <c r="H35" s="174">
        <v>0</v>
      </c>
      <c r="I35" s="185">
        <f t="shared" si="1"/>
        <v>0</v>
      </c>
    </row>
    <row r="36" spans="1:9" ht="18">
      <c r="A36" s="176"/>
      <c r="B36" s="178"/>
      <c r="C36" s="179" t="s">
        <v>265</v>
      </c>
      <c r="D36" s="174">
        <v>0</v>
      </c>
      <c r="E36" s="174">
        <v>0</v>
      </c>
      <c r="F36" s="174">
        <v>0</v>
      </c>
      <c r="G36" s="174">
        <v>0</v>
      </c>
      <c r="H36" s="174">
        <v>0</v>
      </c>
      <c r="I36" s="185">
        <f t="shared" si="1"/>
        <v>0</v>
      </c>
    </row>
    <row r="37" spans="1:9" ht="15">
      <c r="A37" s="176"/>
      <c r="B37" s="178"/>
      <c r="C37" s="179" t="s">
        <v>266</v>
      </c>
      <c r="D37" s="174">
        <v>0</v>
      </c>
      <c r="E37" s="174">
        <v>0</v>
      </c>
      <c r="F37" s="174">
        <v>0</v>
      </c>
      <c r="G37" s="174">
        <v>0</v>
      </c>
      <c r="H37" s="174">
        <v>0</v>
      </c>
      <c r="I37" s="185">
        <f t="shared" si="1"/>
        <v>0</v>
      </c>
    </row>
    <row r="38" spans="1:9" ht="15">
      <c r="A38" s="176"/>
      <c r="B38" s="357" t="s">
        <v>267</v>
      </c>
      <c r="C38" s="350"/>
      <c r="D38" s="174">
        <v>0</v>
      </c>
      <c r="E38" s="174">
        <v>0</v>
      </c>
      <c r="F38" s="174">
        <v>0</v>
      </c>
      <c r="G38" s="174">
        <v>0</v>
      </c>
      <c r="H38" s="174">
        <v>0</v>
      </c>
      <c r="I38" s="185">
        <f t="shared" si="1"/>
        <v>0</v>
      </c>
    </row>
    <row r="39" spans="1:9" ht="15">
      <c r="A39" s="176"/>
      <c r="B39" s="357" t="s">
        <v>268</v>
      </c>
      <c r="C39" s="350"/>
      <c r="D39" s="174">
        <f>D40</f>
        <v>0</v>
      </c>
      <c r="E39" s="174">
        <f>E40</f>
        <v>0</v>
      </c>
      <c r="F39" s="174">
        <f aca="true" t="shared" si="2" ref="F39:G41">D39+E39</f>
        <v>0</v>
      </c>
      <c r="G39" s="174">
        <f t="shared" si="2"/>
        <v>0</v>
      </c>
      <c r="H39" s="174">
        <f>H40</f>
        <v>0</v>
      </c>
      <c r="I39" s="185">
        <f t="shared" si="1"/>
        <v>0</v>
      </c>
    </row>
    <row r="40" spans="1:9" ht="15">
      <c r="A40" s="176"/>
      <c r="B40" s="178"/>
      <c r="C40" s="179" t="s">
        <v>269</v>
      </c>
      <c r="D40" s="174">
        <v>0</v>
      </c>
      <c r="E40" s="174">
        <v>0</v>
      </c>
      <c r="F40" s="174">
        <f t="shared" si="2"/>
        <v>0</v>
      </c>
      <c r="G40" s="174">
        <v>0</v>
      </c>
      <c r="H40" s="174">
        <v>0</v>
      </c>
      <c r="I40" s="185">
        <f t="shared" si="1"/>
        <v>0</v>
      </c>
    </row>
    <row r="41" spans="1:9" ht="15">
      <c r="A41" s="176"/>
      <c r="B41" s="349" t="s">
        <v>270</v>
      </c>
      <c r="C41" s="350"/>
      <c r="D41" s="174">
        <f>D42+D43</f>
        <v>0</v>
      </c>
      <c r="E41" s="174">
        <f>E42+E43</f>
        <v>0</v>
      </c>
      <c r="F41" s="174">
        <f t="shared" si="2"/>
        <v>0</v>
      </c>
      <c r="G41" s="174">
        <f>G42+G43</f>
        <v>0</v>
      </c>
      <c r="H41" s="174">
        <f>H42+H43</f>
        <v>0</v>
      </c>
      <c r="I41" s="185">
        <f t="shared" si="1"/>
        <v>0</v>
      </c>
    </row>
    <row r="42" spans="1:9" ht="15">
      <c r="A42" s="176"/>
      <c r="B42" s="178"/>
      <c r="C42" s="179" t="s">
        <v>271</v>
      </c>
      <c r="D42" s="174">
        <v>0</v>
      </c>
      <c r="E42" s="174">
        <v>0</v>
      </c>
      <c r="F42" s="174">
        <v>0</v>
      </c>
      <c r="G42" s="174">
        <v>0</v>
      </c>
      <c r="H42" s="174">
        <v>0</v>
      </c>
      <c r="I42" s="185">
        <f t="shared" si="1"/>
        <v>0</v>
      </c>
    </row>
    <row r="43" spans="1:9" ht="15">
      <c r="A43" s="176"/>
      <c r="B43" s="178"/>
      <c r="C43" s="179" t="s">
        <v>272</v>
      </c>
      <c r="D43" s="174">
        <v>0</v>
      </c>
      <c r="E43" s="174">
        <v>0</v>
      </c>
      <c r="F43" s="174">
        <v>0</v>
      </c>
      <c r="G43" s="174">
        <v>0</v>
      </c>
      <c r="H43" s="174">
        <v>0</v>
      </c>
      <c r="I43" s="185">
        <f t="shared" si="1"/>
        <v>0</v>
      </c>
    </row>
    <row r="44" spans="1:9" ht="15">
      <c r="A44" s="176"/>
      <c r="B44" s="178"/>
      <c r="C44" s="179"/>
      <c r="D44" s="174"/>
      <c r="E44" s="174"/>
      <c r="F44" s="174"/>
      <c r="G44" s="174"/>
      <c r="H44" s="174"/>
      <c r="I44" s="185">
        <f t="shared" si="1"/>
        <v>0</v>
      </c>
    </row>
    <row r="45" spans="1:9" ht="15">
      <c r="A45" s="351" t="s">
        <v>273</v>
      </c>
      <c r="B45" s="352"/>
      <c r="C45" s="353"/>
      <c r="D45" s="345">
        <f>D12+D13+D14+D15+D16+D17+D18+D19+D32+D38+D39+D41</f>
        <v>134221000</v>
      </c>
      <c r="E45" s="345">
        <f>E12+E13+E14+E15+E16+E17+E18+E19+E32+E38+E39+E41</f>
        <v>-633970</v>
      </c>
      <c r="F45" s="345">
        <f>F12+F13+F14+F15+F16+F17+F18+F19+F32+F38+F39+F41</f>
        <v>133587030</v>
      </c>
      <c r="G45" s="345">
        <f>G12+G13+G14+G15+G16+G17+G18+G19+G32+G38+G39+G41</f>
        <v>106569108</v>
      </c>
      <c r="H45" s="345">
        <f>H12+H13+H14+H15+H16+H17+H18+H19+H32+H38+H39+H41</f>
        <v>106569108</v>
      </c>
      <c r="I45" s="344">
        <f t="shared" si="1"/>
        <v>-27651892</v>
      </c>
    </row>
    <row r="46" spans="1:9" ht="15">
      <c r="A46" s="351" t="s">
        <v>274</v>
      </c>
      <c r="B46" s="352"/>
      <c r="C46" s="353"/>
      <c r="D46" s="345"/>
      <c r="E46" s="345"/>
      <c r="F46" s="345"/>
      <c r="G46" s="345"/>
      <c r="H46" s="345"/>
      <c r="I46" s="344"/>
    </row>
    <row r="47" spans="1:9" ht="15">
      <c r="A47" s="351" t="s">
        <v>275</v>
      </c>
      <c r="B47" s="352"/>
      <c r="C47" s="353"/>
      <c r="D47" s="180"/>
      <c r="E47" s="180"/>
      <c r="F47" s="180"/>
      <c r="G47" s="180"/>
      <c r="H47" s="180"/>
      <c r="I47" s="185">
        <f t="shared" si="1"/>
        <v>0</v>
      </c>
    </row>
    <row r="48" spans="1:9" ht="15">
      <c r="A48" s="176"/>
      <c r="B48" s="178"/>
      <c r="C48" s="179"/>
      <c r="D48" s="174"/>
      <c r="E48" s="174"/>
      <c r="F48" s="174"/>
      <c r="G48" s="174"/>
      <c r="H48" s="174"/>
      <c r="I48" s="175"/>
    </row>
    <row r="49" spans="1:9" ht="15">
      <c r="A49" s="351" t="s">
        <v>276</v>
      </c>
      <c r="B49" s="352"/>
      <c r="C49" s="353"/>
      <c r="D49" s="174"/>
      <c r="E49" s="174"/>
      <c r="F49" s="174"/>
      <c r="G49" s="174"/>
      <c r="H49" s="174"/>
      <c r="I49" s="175"/>
    </row>
    <row r="50" spans="1:9" ht="15">
      <c r="A50" s="176"/>
      <c r="B50" s="349" t="s">
        <v>277</v>
      </c>
      <c r="C50" s="350"/>
      <c r="D50" s="174">
        <f>D51+D52+D53+D54+D55+D56+D57+D58</f>
        <v>5217859982</v>
      </c>
      <c r="E50" s="174">
        <f>E51+E52+E53+E54+E55+E56+E57+E58</f>
        <v>0</v>
      </c>
      <c r="F50" s="174">
        <f>F51+F52+F53+F54+F55+F56+F57+F58</f>
        <v>5217859982</v>
      </c>
      <c r="G50" s="174">
        <f>G51+G52+G53+G54+G55+G56+G57+G58</f>
        <v>2788010283</v>
      </c>
      <c r="H50" s="174">
        <f>H51+H52+H53+H54+H55+H56+H57+H58</f>
        <v>2788010283</v>
      </c>
      <c r="I50" s="185">
        <f aca="true" t="shared" si="3" ref="I50:I68">+H50-D50</f>
        <v>-2429849699</v>
      </c>
    </row>
    <row r="51" spans="1:9" ht="18">
      <c r="A51" s="176"/>
      <c r="B51" s="178"/>
      <c r="C51" s="179" t="s">
        <v>278</v>
      </c>
      <c r="D51" s="174">
        <v>5217859982</v>
      </c>
      <c r="E51" s="174">
        <v>0</v>
      </c>
      <c r="F51" s="174">
        <f>+D51+E51</f>
        <v>5217859982</v>
      </c>
      <c r="G51" s="174">
        <v>2788010283</v>
      </c>
      <c r="H51" s="174">
        <v>2788010283</v>
      </c>
      <c r="I51" s="185">
        <f t="shared" si="3"/>
        <v>-2429849699</v>
      </c>
    </row>
    <row r="52" spans="1:9" ht="18">
      <c r="A52" s="176"/>
      <c r="B52" s="178"/>
      <c r="C52" s="179" t="s">
        <v>279</v>
      </c>
      <c r="D52" s="174">
        <v>0</v>
      </c>
      <c r="E52" s="174">
        <v>0</v>
      </c>
      <c r="F52" s="174">
        <v>0</v>
      </c>
      <c r="G52" s="174">
        <v>0</v>
      </c>
      <c r="H52" s="174">
        <v>0</v>
      </c>
      <c r="I52" s="185">
        <f t="shared" si="3"/>
        <v>0</v>
      </c>
    </row>
    <row r="53" spans="1:9" ht="18">
      <c r="A53" s="176"/>
      <c r="B53" s="178"/>
      <c r="C53" s="179" t="s">
        <v>280</v>
      </c>
      <c r="D53" s="174">
        <v>0</v>
      </c>
      <c r="E53" s="174">
        <v>0</v>
      </c>
      <c r="F53" s="174">
        <v>0</v>
      </c>
      <c r="G53" s="174">
        <v>0</v>
      </c>
      <c r="H53" s="174">
        <v>0</v>
      </c>
      <c r="I53" s="185">
        <f t="shared" si="3"/>
        <v>0</v>
      </c>
    </row>
    <row r="54" spans="1:9" ht="27">
      <c r="A54" s="176"/>
      <c r="B54" s="178"/>
      <c r="C54" s="179" t="s">
        <v>281</v>
      </c>
      <c r="D54" s="174">
        <v>0</v>
      </c>
      <c r="E54" s="174">
        <v>0</v>
      </c>
      <c r="F54" s="174">
        <v>0</v>
      </c>
      <c r="G54" s="174">
        <v>0</v>
      </c>
      <c r="H54" s="174">
        <v>0</v>
      </c>
      <c r="I54" s="185">
        <f t="shared" si="3"/>
        <v>0</v>
      </c>
    </row>
    <row r="55" spans="1:9" ht="15">
      <c r="A55" s="176"/>
      <c r="B55" s="178"/>
      <c r="C55" s="179" t="s">
        <v>282</v>
      </c>
      <c r="D55" s="174">
        <v>0</v>
      </c>
      <c r="E55" s="174">
        <v>0</v>
      </c>
      <c r="F55" s="174">
        <v>0</v>
      </c>
      <c r="G55" s="174">
        <v>0</v>
      </c>
      <c r="H55" s="174">
        <v>0</v>
      </c>
      <c r="I55" s="185">
        <f t="shared" si="3"/>
        <v>0</v>
      </c>
    </row>
    <row r="56" spans="1:9" ht="18">
      <c r="A56" s="176"/>
      <c r="B56" s="178"/>
      <c r="C56" s="179" t="s">
        <v>283</v>
      </c>
      <c r="D56" s="174">
        <v>0</v>
      </c>
      <c r="E56" s="174">
        <v>0</v>
      </c>
      <c r="F56" s="174">
        <v>0</v>
      </c>
      <c r="G56" s="174">
        <v>0</v>
      </c>
      <c r="H56" s="174">
        <v>0</v>
      </c>
      <c r="I56" s="185">
        <f t="shared" si="3"/>
        <v>0</v>
      </c>
    </row>
    <row r="57" spans="1:9" ht="18">
      <c r="A57" s="176"/>
      <c r="B57" s="178"/>
      <c r="C57" s="179" t="s">
        <v>284</v>
      </c>
      <c r="D57" s="174">
        <v>0</v>
      </c>
      <c r="E57" s="174">
        <v>0</v>
      </c>
      <c r="F57" s="174">
        <v>0</v>
      </c>
      <c r="G57" s="174">
        <v>0</v>
      </c>
      <c r="H57" s="174">
        <v>0</v>
      </c>
      <c r="I57" s="185">
        <f t="shared" si="3"/>
        <v>0</v>
      </c>
    </row>
    <row r="58" spans="1:9" ht="18">
      <c r="A58" s="176"/>
      <c r="B58" s="178"/>
      <c r="C58" s="181" t="s">
        <v>285</v>
      </c>
      <c r="D58" s="174">
        <v>0</v>
      </c>
      <c r="E58" s="174">
        <v>0</v>
      </c>
      <c r="F58" s="174">
        <v>0</v>
      </c>
      <c r="G58" s="174">
        <v>0</v>
      </c>
      <c r="H58" s="174">
        <v>0</v>
      </c>
      <c r="I58" s="185">
        <f t="shared" si="3"/>
        <v>0</v>
      </c>
    </row>
    <row r="59" spans="1:9" ht="15">
      <c r="A59" s="176"/>
      <c r="B59" s="349" t="s">
        <v>286</v>
      </c>
      <c r="C59" s="350"/>
      <c r="D59" s="174">
        <f>D60+D61+D62+D63</f>
        <v>0</v>
      </c>
      <c r="E59" s="174">
        <f>E60+E61+E62+E63</f>
        <v>252974581</v>
      </c>
      <c r="F59" s="174">
        <f>F60+F61+F62+F63</f>
        <v>252974581</v>
      </c>
      <c r="G59" s="174">
        <f>G60+G61+G62+G63</f>
        <v>188146395</v>
      </c>
      <c r="H59" s="174">
        <f>H60+H61+H62+H63</f>
        <v>188146395</v>
      </c>
      <c r="I59" s="272">
        <f t="shared" si="3"/>
        <v>188146395</v>
      </c>
    </row>
    <row r="60" spans="1:9" ht="15">
      <c r="A60" s="176"/>
      <c r="B60" s="186"/>
      <c r="C60" s="179" t="s">
        <v>287</v>
      </c>
      <c r="D60" s="174">
        <v>0</v>
      </c>
      <c r="E60" s="174">
        <v>0</v>
      </c>
      <c r="F60" s="174">
        <v>0</v>
      </c>
      <c r="G60" s="174">
        <v>0</v>
      </c>
      <c r="H60" s="174">
        <v>0</v>
      </c>
      <c r="I60" s="185">
        <f t="shared" si="3"/>
        <v>0</v>
      </c>
    </row>
    <row r="61" spans="1:9" ht="15">
      <c r="A61" s="176"/>
      <c r="B61" s="178"/>
      <c r="C61" s="179" t="s">
        <v>288</v>
      </c>
      <c r="D61" s="174">
        <v>0</v>
      </c>
      <c r="E61" s="174">
        <v>0</v>
      </c>
      <c r="F61" s="174">
        <v>0</v>
      </c>
      <c r="G61" s="174">
        <v>0</v>
      </c>
      <c r="H61" s="174">
        <v>0</v>
      </c>
      <c r="I61" s="185">
        <f t="shared" si="3"/>
        <v>0</v>
      </c>
    </row>
    <row r="62" spans="1:9" ht="15">
      <c r="A62" s="176"/>
      <c r="B62" s="178"/>
      <c r="C62" s="179" t="s">
        <v>289</v>
      </c>
      <c r="D62" s="174">
        <v>0</v>
      </c>
      <c r="E62" s="174">
        <v>0</v>
      </c>
      <c r="F62" s="174">
        <v>0</v>
      </c>
      <c r="G62" s="174">
        <v>0</v>
      </c>
      <c r="H62" s="174">
        <v>0</v>
      </c>
      <c r="I62" s="185">
        <f t="shared" si="3"/>
        <v>0</v>
      </c>
    </row>
    <row r="63" spans="1:9" ht="15">
      <c r="A63" s="176"/>
      <c r="B63" s="178"/>
      <c r="C63" s="179" t="s">
        <v>290</v>
      </c>
      <c r="D63" s="174"/>
      <c r="E63" s="174">
        <f>253190881-216300</f>
        <v>252974581</v>
      </c>
      <c r="F63" s="174">
        <f>+E63</f>
        <v>252974581</v>
      </c>
      <c r="G63" s="174">
        <v>188146395</v>
      </c>
      <c r="H63" s="174">
        <v>188146395</v>
      </c>
      <c r="I63" s="185">
        <f t="shared" si="3"/>
        <v>188146395</v>
      </c>
    </row>
    <row r="64" spans="1:9" ht="15">
      <c r="A64" s="176"/>
      <c r="B64" s="349" t="s">
        <v>291</v>
      </c>
      <c r="C64" s="350"/>
      <c r="D64" s="174">
        <f>D65+D66</f>
        <v>0</v>
      </c>
      <c r="E64" s="174">
        <f>E65+E66</f>
        <v>0</v>
      </c>
      <c r="F64" s="174">
        <f>F65+F66</f>
        <v>0</v>
      </c>
      <c r="G64" s="174">
        <f>G65+G66</f>
        <v>0</v>
      </c>
      <c r="H64" s="174">
        <f>H65+H66</f>
        <v>0</v>
      </c>
      <c r="I64" s="185">
        <f t="shared" si="3"/>
        <v>0</v>
      </c>
    </row>
    <row r="65" spans="1:9" ht="18">
      <c r="A65" s="176"/>
      <c r="B65" s="178"/>
      <c r="C65" s="179" t="s">
        <v>292</v>
      </c>
      <c r="D65" s="174">
        <v>0</v>
      </c>
      <c r="E65" s="174">
        <v>0</v>
      </c>
      <c r="F65" s="174">
        <v>0</v>
      </c>
      <c r="G65" s="174">
        <v>0</v>
      </c>
      <c r="H65" s="174">
        <v>0</v>
      </c>
      <c r="I65" s="185">
        <f t="shared" si="3"/>
        <v>0</v>
      </c>
    </row>
    <row r="66" spans="1:9" ht="15">
      <c r="A66" s="176"/>
      <c r="B66" s="178"/>
      <c r="C66" s="179" t="s">
        <v>293</v>
      </c>
      <c r="D66" s="174">
        <v>0</v>
      </c>
      <c r="E66" s="174">
        <v>0</v>
      </c>
      <c r="F66" s="174">
        <v>0</v>
      </c>
      <c r="G66" s="174">
        <v>0</v>
      </c>
      <c r="H66" s="174">
        <v>0</v>
      </c>
      <c r="I66" s="185">
        <f t="shared" si="3"/>
        <v>0</v>
      </c>
    </row>
    <row r="67" spans="1:9" ht="15">
      <c r="A67" s="176"/>
      <c r="B67" s="349" t="s">
        <v>294</v>
      </c>
      <c r="C67" s="350"/>
      <c r="D67" s="174"/>
      <c r="E67" s="174"/>
      <c r="F67" s="174"/>
      <c r="G67" s="174"/>
      <c r="H67" s="174"/>
      <c r="I67" s="185">
        <f t="shared" si="3"/>
        <v>0</v>
      </c>
    </row>
    <row r="68" spans="1:9" ht="15">
      <c r="A68" s="176"/>
      <c r="B68" s="349" t="s">
        <v>295</v>
      </c>
      <c r="C68" s="350"/>
      <c r="D68" s="174"/>
      <c r="E68" s="174"/>
      <c r="F68" s="174"/>
      <c r="G68" s="174"/>
      <c r="H68" s="174"/>
      <c r="I68" s="185">
        <f t="shared" si="3"/>
        <v>0</v>
      </c>
    </row>
    <row r="69" spans="1:9" ht="15">
      <c r="A69" s="176"/>
      <c r="B69" s="349"/>
      <c r="C69" s="350"/>
      <c r="D69" s="174"/>
      <c r="E69" s="174"/>
      <c r="F69" s="174"/>
      <c r="G69" s="174"/>
      <c r="H69" s="174"/>
      <c r="I69" s="175"/>
    </row>
    <row r="70" spans="1:9" ht="15">
      <c r="A70" s="351" t="s">
        <v>296</v>
      </c>
      <c r="B70" s="352"/>
      <c r="C70" s="353"/>
      <c r="D70" s="182">
        <f>D50+D59+D64+D67+D68</f>
        <v>5217859982</v>
      </c>
      <c r="E70" s="182">
        <f>E50+E59+E64+E67+E68</f>
        <v>252974581</v>
      </c>
      <c r="F70" s="182">
        <f>F50+F59+F64+F67+F68</f>
        <v>5470834563</v>
      </c>
      <c r="G70" s="182">
        <f>G50+G59+G64+G67+G68</f>
        <v>2976156678</v>
      </c>
      <c r="H70" s="182">
        <f>H50+H59+H64+H67+H68</f>
        <v>2976156678</v>
      </c>
      <c r="I70" s="187">
        <f>+H70-D70</f>
        <v>-2241703304</v>
      </c>
    </row>
    <row r="71" spans="1:9" ht="15">
      <c r="A71" s="176"/>
      <c r="B71" s="349"/>
      <c r="C71" s="350"/>
      <c r="D71" s="174"/>
      <c r="E71" s="174"/>
      <c r="F71" s="174"/>
      <c r="G71" s="174"/>
      <c r="H71" s="174"/>
      <c r="I71" s="175"/>
    </row>
    <row r="72" spans="1:9" ht="15">
      <c r="A72" s="351" t="s">
        <v>297</v>
      </c>
      <c r="B72" s="352"/>
      <c r="C72" s="353"/>
      <c r="D72" s="182">
        <f>D73</f>
        <v>0</v>
      </c>
      <c r="E72" s="182">
        <f>E73</f>
        <v>0</v>
      </c>
      <c r="F72" s="182">
        <f>F73</f>
        <v>0</v>
      </c>
      <c r="G72" s="182">
        <f>G73</f>
        <v>0</v>
      </c>
      <c r="H72" s="182">
        <f>H73</f>
        <v>0</v>
      </c>
      <c r="I72" s="185">
        <f>+H72-D72</f>
        <v>0</v>
      </c>
    </row>
    <row r="73" spans="1:9" ht="15">
      <c r="A73" s="176"/>
      <c r="B73" s="349" t="s">
        <v>298</v>
      </c>
      <c r="C73" s="350"/>
      <c r="D73" s="174">
        <v>0</v>
      </c>
      <c r="E73" s="174">
        <v>0</v>
      </c>
      <c r="F73" s="174">
        <v>0</v>
      </c>
      <c r="G73" s="174">
        <v>0</v>
      </c>
      <c r="H73" s="174">
        <v>0</v>
      </c>
      <c r="I73" s="185">
        <f>+H73-D73</f>
        <v>0</v>
      </c>
    </row>
    <row r="74" spans="1:9" ht="15">
      <c r="A74" s="176"/>
      <c r="B74" s="349"/>
      <c r="C74" s="350"/>
      <c r="D74" s="174"/>
      <c r="E74" s="174"/>
      <c r="F74" s="174"/>
      <c r="G74" s="174"/>
      <c r="H74" s="174"/>
      <c r="I74" s="175"/>
    </row>
    <row r="75" spans="1:12" ht="15">
      <c r="A75" s="351" t="s">
        <v>299</v>
      </c>
      <c r="B75" s="352"/>
      <c r="C75" s="353"/>
      <c r="D75" s="182">
        <f>D45+D70+D72</f>
        <v>5352080982</v>
      </c>
      <c r="E75" s="182">
        <f>E45+E70+E72</f>
        <v>252340611</v>
      </c>
      <c r="F75" s="182">
        <f>F45+F70+F72</f>
        <v>5604421593</v>
      </c>
      <c r="G75" s="182">
        <f>G45+G70+G72</f>
        <v>3082725786</v>
      </c>
      <c r="H75" s="182">
        <f>H45+H70+H72</f>
        <v>3082725786</v>
      </c>
      <c r="I75" s="187">
        <f>+H75-D75</f>
        <v>-2269355196</v>
      </c>
      <c r="K75" s="80"/>
      <c r="L75" s="80"/>
    </row>
    <row r="76" spans="1:9" ht="15">
      <c r="A76" s="176"/>
      <c r="B76" s="349"/>
      <c r="C76" s="350"/>
      <c r="D76" s="174"/>
      <c r="E76" s="174"/>
      <c r="F76" s="174"/>
      <c r="G76" s="174"/>
      <c r="H76" s="174"/>
      <c r="I76" s="175"/>
    </row>
    <row r="77" spans="1:11" ht="15">
      <c r="A77" s="176"/>
      <c r="B77" s="356" t="s">
        <v>300</v>
      </c>
      <c r="C77" s="353"/>
      <c r="D77" s="174"/>
      <c r="E77" s="174"/>
      <c r="F77" s="174"/>
      <c r="G77" s="174"/>
      <c r="H77" s="174"/>
      <c r="I77" s="175"/>
      <c r="K77" s="183"/>
    </row>
    <row r="78" spans="1:9" ht="15">
      <c r="A78" s="176"/>
      <c r="B78" s="349" t="s">
        <v>301</v>
      </c>
      <c r="C78" s="350"/>
      <c r="D78" s="174">
        <v>0</v>
      </c>
      <c r="E78" s="174">
        <v>0</v>
      </c>
      <c r="F78" s="174">
        <v>0</v>
      </c>
      <c r="G78" s="174">
        <v>0</v>
      </c>
      <c r="H78" s="174">
        <v>0</v>
      </c>
      <c r="I78" s="185">
        <f>+H78-D78</f>
        <v>0</v>
      </c>
    </row>
    <row r="79" spans="1:9" ht="15">
      <c r="A79" s="176"/>
      <c r="B79" s="349" t="s">
        <v>302</v>
      </c>
      <c r="C79" s="350"/>
      <c r="D79" s="174">
        <v>0</v>
      </c>
      <c r="E79" s="174">
        <v>0</v>
      </c>
      <c r="F79" s="174">
        <v>0</v>
      </c>
      <c r="G79" s="174">
        <v>0</v>
      </c>
      <c r="H79" s="174">
        <v>0</v>
      </c>
      <c r="I79" s="185">
        <f>+H79-D79</f>
        <v>0</v>
      </c>
    </row>
    <row r="80" spans="1:9" ht="15">
      <c r="A80" s="176"/>
      <c r="B80" s="356" t="s">
        <v>303</v>
      </c>
      <c r="C80" s="353"/>
      <c r="D80" s="182">
        <f>D78+D79</f>
        <v>0</v>
      </c>
      <c r="E80" s="182">
        <f>E78+E79</f>
        <v>0</v>
      </c>
      <c r="F80" s="182">
        <f>F78+F79</f>
        <v>0</v>
      </c>
      <c r="G80" s="182">
        <f>G78+G79</f>
        <v>0</v>
      </c>
      <c r="H80" s="182">
        <f>H78+H79</f>
        <v>0</v>
      </c>
      <c r="I80" s="187">
        <f>+H80-D80</f>
        <v>0</v>
      </c>
    </row>
    <row r="81" spans="1:9" ht="15.75" thickBot="1">
      <c r="A81" s="52"/>
      <c r="B81" s="354"/>
      <c r="C81" s="355"/>
      <c r="D81" s="99"/>
      <c r="E81" s="99"/>
      <c r="F81" s="99"/>
      <c r="G81" s="99"/>
      <c r="H81" s="99"/>
      <c r="I81" s="102"/>
    </row>
    <row r="83" ht="15">
      <c r="E83" s="80"/>
    </row>
    <row r="84" ht="15">
      <c r="E84" s="80"/>
    </row>
    <row r="85" ht="15"/>
    <row r="86" ht="15"/>
    <row r="88" ht="15">
      <c r="E88" s="278">
        <f>266120714-13780104</f>
        <v>252340610</v>
      </c>
    </row>
  </sheetData>
  <sheetProtection/>
  <mergeCells count="63">
    <mergeCell ref="D7:H7"/>
    <mergeCell ref="I7:I9"/>
    <mergeCell ref="G8:G9"/>
    <mergeCell ref="H8:H9"/>
    <mergeCell ref="F8:F9"/>
    <mergeCell ref="B14:C14"/>
    <mergeCell ref="A10:C10"/>
    <mergeCell ref="A11:C11"/>
    <mergeCell ref="A8:C8"/>
    <mergeCell ref="A9:C9"/>
    <mergeCell ref="D19:D20"/>
    <mergeCell ref="D45:D46"/>
    <mergeCell ref="B38:C38"/>
    <mergeCell ref="B39:C39"/>
    <mergeCell ref="A3:I3"/>
    <mergeCell ref="A4:I4"/>
    <mergeCell ref="A5:I5"/>
    <mergeCell ref="A6:I6"/>
    <mergeCell ref="A7:C7"/>
    <mergeCell ref="D8:D9"/>
    <mergeCell ref="B59:C59"/>
    <mergeCell ref="B64:C64"/>
    <mergeCell ref="B16:C16"/>
    <mergeCell ref="B18:C18"/>
    <mergeCell ref="B17:C17"/>
    <mergeCell ref="B20:C20"/>
    <mergeCell ref="B12:C12"/>
    <mergeCell ref="B13:C13"/>
    <mergeCell ref="E8:E9"/>
    <mergeCell ref="B15:C15"/>
    <mergeCell ref="B19:C19"/>
    <mergeCell ref="A47:C47"/>
    <mergeCell ref="B41:C41"/>
    <mergeCell ref="A45:C45"/>
    <mergeCell ref="A46:C46"/>
    <mergeCell ref="B32:C32"/>
    <mergeCell ref="B81:C81"/>
    <mergeCell ref="A75:C75"/>
    <mergeCell ref="B76:C76"/>
    <mergeCell ref="B77:C77"/>
    <mergeCell ref="B78:C78"/>
    <mergeCell ref="B79:C79"/>
    <mergeCell ref="B80:C80"/>
    <mergeCell ref="B74:C74"/>
    <mergeCell ref="A49:C49"/>
    <mergeCell ref="B50:C50"/>
    <mergeCell ref="B67:C67"/>
    <mergeCell ref="B68:C68"/>
    <mergeCell ref="B69:C69"/>
    <mergeCell ref="A70:C70"/>
    <mergeCell ref="B71:C71"/>
    <mergeCell ref="A72:C72"/>
    <mergeCell ref="B73:C73"/>
    <mergeCell ref="I45:I46"/>
    <mergeCell ref="H45:H46"/>
    <mergeCell ref="F19:F20"/>
    <mergeCell ref="G19:G20"/>
    <mergeCell ref="H19:H20"/>
    <mergeCell ref="E19:E20"/>
    <mergeCell ref="E45:E46"/>
    <mergeCell ref="F45:F46"/>
    <mergeCell ref="G45:G46"/>
    <mergeCell ref="I19:I20"/>
  </mergeCells>
  <printOptions horizontalCentered="1" verticalCentered="1"/>
  <pageMargins left="0.3937007874015748" right="0.5118110236220472" top="0.15748031496062992" bottom="0.11811023622047245" header="0.31496062992125984" footer="0.31496062992125984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72"/>
  <sheetViews>
    <sheetView view="pageBreakPreview" zoomScale="180" zoomScaleSheetLayoutView="180" zoomScalePageLayoutView="0" workbookViewId="0" topLeftCell="A1">
      <pane ySplit="9" topLeftCell="A76" activePane="bottomLeft" state="frozen"/>
      <selection pane="topLeft" activeCell="E71" sqref="E71"/>
      <selection pane="bottomLeft" activeCell="E71" sqref="E71"/>
    </sheetView>
  </sheetViews>
  <sheetFormatPr defaultColWidth="11.421875" defaultRowHeight="15"/>
  <cols>
    <col min="1" max="1" width="4.421875" style="56" customWidth="1"/>
    <col min="2" max="2" width="43.421875" style="54" customWidth="1"/>
    <col min="3" max="3" width="10.8515625" style="0" customWidth="1"/>
    <col min="4" max="4" width="10.140625" style="0" customWidth="1"/>
    <col min="5" max="5" width="9.7109375" style="0" customWidth="1"/>
    <col min="6" max="6" width="9.8515625" style="0" customWidth="1"/>
    <col min="7" max="7" width="11.00390625" style="0" customWidth="1"/>
    <col min="8" max="8" width="10.57421875" style="0" customWidth="1"/>
    <col min="9" max="9" width="11.28125" style="0" customWidth="1"/>
    <col min="10" max="10" width="13.28125" style="0" bestFit="1" customWidth="1"/>
    <col min="11" max="11" width="11.57421875" style="0" bestFit="1" customWidth="1"/>
    <col min="12" max="14" width="13.140625" style="0" bestFit="1" customWidth="1"/>
    <col min="15" max="15" width="13.140625" style="0" customWidth="1"/>
    <col min="16" max="17" width="11.28125" style="0" customWidth="1"/>
    <col min="18" max="18" width="13.7109375" style="0" customWidth="1"/>
    <col min="19" max="19" width="16.140625" style="0" bestFit="1" customWidth="1"/>
    <col min="20" max="22" width="17.7109375" style="0" bestFit="1" customWidth="1"/>
    <col min="23" max="23" width="15.00390625" style="0" bestFit="1" customWidth="1"/>
  </cols>
  <sheetData>
    <row r="1" spans="1:8" ht="27.75" customHeight="1">
      <c r="A1" s="363" t="s">
        <v>305</v>
      </c>
      <c r="B1" s="363"/>
      <c r="C1" s="363"/>
      <c r="D1" s="363"/>
      <c r="E1" s="363"/>
      <c r="F1" s="363"/>
      <c r="G1" s="363"/>
      <c r="H1" s="363"/>
    </row>
    <row r="2" ht="8.25" customHeight="1" thickBot="1"/>
    <row r="3" spans="1:8" ht="13.5" customHeight="1">
      <c r="A3" s="370" t="s">
        <v>452</v>
      </c>
      <c r="B3" s="371"/>
      <c r="C3" s="371"/>
      <c r="D3" s="371"/>
      <c r="E3" s="371"/>
      <c r="F3" s="371"/>
      <c r="G3" s="371"/>
      <c r="H3" s="372"/>
    </row>
    <row r="4" spans="1:8" ht="12.75" customHeight="1">
      <c r="A4" s="367" t="s">
        <v>304</v>
      </c>
      <c r="B4" s="368"/>
      <c r="C4" s="368"/>
      <c r="D4" s="368"/>
      <c r="E4" s="368"/>
      <c r="F4" s="368"/>
      <c r="G4" s="368"/>
      <c r="H4" s="369"/>
    </row>
    <row r="5" spans="1:8" ht="9.75" customHeight="1">
      <c r="A5" s="367" t="s">
        <v>306</v>
      </c>
      <c r="B5" s="368"/>
      <c r="C5" s="368"/>
      <c r="D5" s="368"/>
      <c r="E5" s="368"/>
      <c r="F5" s="368"/>
      <c r="G5" s="368"/>
      <c r="H5" s="369"/>
    </row>
    <row r="6" spans="1:8" ht="9.75" customHeight="1">
      <c r="A6" s="367" t="str">
        <f>+'[4]2'!A6:I6</f>
        <v>Del 1 de Julio al 30 de Septiembre de 2017</v>
      </c>
      <c r="B6" s="368"/>
      <c r="C6" s="368"/>
      <c r="D6" s="368"/>
      <c r="E6" s="368"/>
      <c r="F6" s="368"/>
      <c r="G6" s="368"/>
      <c r="H6" s="369"/>
    </row>
    <row r="7" spans="1:8" ht="10.5" customHeight="1" thickBot="1">
      <c r="A7" s="364" t="s">
        <v>1</v>
      </c>
      <c r="B7" s="365"/>
      <c r="C7" s="365"/>
      <c r="D7" s="365"/>
      <c r="E7" s="365"/>
      <c r="F7" s="365"/>
      <c r="G7" s="365"/>
      <c r="H7" s="366"/>
    </row>
    <row r="8" spans="1:8" ht="10.5" customHeight="1" thickBot="1">
      <c r="A8" s="370" t="s">
        <v>2</v>
      </c>
      <c r="B8" s="378"/>
      <c r="C8" s="373" t="s">
        <v>307</v>
      </c>
      <c r="D8" s="374"/>
      <c r="E8" s="374"/>
      <c r="F8" s="374"/>
      <c r="G8" s="375"/>
      <c r="H8" s="376" t="s">
        <v>308</v>
      </c>
    </row>
    <row r="9" spans="1:15" ht="17.25" thickBot="1">
      <c r="A9" s="364"/>
      <c r="B9" s="379"/>
      <c r="C9" s="270" t="s">
        <v>191</v>
      </c>
      <c r="D9" s="57" t="s">
        <v>309</v>
      </c>
      <c r="E9" s="270" t="s">
        <v>310</v>
      </c>
      <c r="F9" s="270" t="s">
        <v>192</v>
      </c>
      <c r="G9" s="270" t="s">
        <v>194</v>
      </c>
      <c r="H9" s="377"/>
      <c r="J9" s="103"/>
      <c r="K9" s="103"/>
      <c r="L9" s="103"/>
      <c r="M9" s="103"/>
      <c r="N9" s="103"/>
      <c r="O9" s="103"/>
    </row>
    <row r="10" spans="1:23" ht="13.5" customHeight="1">
      <c r="A10" s="384" t="s">
        <v>311</v>
      </c>
      <c r="B10" s="385"/>
      <c r="C10" s="256">
        <f>+C11+C19+C29+C39+C49+C59+C63+C72+C76</f>
        <v>134221000</v>
      </c>
      <c r="D10" s="256">
        <f>+D11+D19+D29+D39+D49+D59+D63+D72+D76</f>
        <v>-5866150</v>
      </c>
      <c r="E10" s="256">
        <f>+E11+E19+E29+E39+E49+E59+E63+E72+E76</f>
        <v>128354850</v>
      </c>
      <c r="F10" s="256">
        <f>+F11+F19+F29+F39+F49+F59+F63+F72+F76</f>
        <v>47242575</v>
      </c>
      <c r="G10" s="256">
        <f>+G11+G19+G29+G39+G49+G59+G63+G72+G76</f>
        <v>43661535</v>
      </c>
      <c r="H10" s="256">
        <f>+E10-F10</f>
        <v>81112275</v>
      </c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>
        <v>46335470</v>
      </c>
    </row>
    <row r="11" spans="1:23" ht="13.5" customHeight="1">
      <c r="A11" s="380" t="s">
        <v>312</v>
      </c>
      <c r="B11" s="381"/>
      <c r="C11" s="256">
        <f aca="true" t="shared" si="0" ref="C11:H11">SUM(C12:C18)</f>
        <v>69415000</v>
      </c>
      <c r="D11" s="256">
        <f t="shared" si="0"/>
        <v>-25419703</v>
      </c>
      <c r="E11" s="256">
        <f>SUM(E12:E18)</f>
        <v>43995297</v>
      </c>
      <c r="F11" s="256">
        <f t="shared" si="0"/>
        <v>21866921</v>
      </c>
      <c r="G11" s="256">
        <f t="shared" si="0"/>
        <v>20827407</v>
      </c>
      <c r="H11" s="256">
        <f t="shared" si="0"/>
        <v>22128376</v>
      </c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>
        <f>+W10-H10</f>
        <v>-34776805</v>
      </c>
    </row>
    <row r="12" spans="1:23" ht="13.5" customHeight="1">
      <c r="A12" s="97"/>
      <c r="B12" s="58" t="s">
        <v>313</v>
      </c>
      <c r="C12" s="257">
        <v>0</v>
      </c>
      <c r="D12" s="258">
        <v>0</v>
      </c>
      <c r="E12" s="258">
        <f aca="true" t="shared" si="1" ref="E12:E18">C12+D12</f>
        <v>0</v>
      </c>
      <c r="F12" s="258">
        <v>0</v>
      </c>
      <c r="G12" s="258">
        <v>0</v>
      </c>
      <c r="H12" s="258">
        <f aca="true" t="shared" si="2" ref="H12:H76">+E12-F12</f>
        <v>0</v>
      </c>
      <c r="I12" s="86"/>
      <c r="J12" s="86"/>
      <c r="K12" s="196"/>
      <c r="L12" s="196"/>
      <c r="M12" s="196"/>
      <c r="N12" s="196"/>
      <c r="O12" s="196"/>
      <c r="P12" s="196"/>
      <c r="Q12" s="196"/>
      <c r="R12" s="196">
        <f>ROUND(C12,0)</f>
        <v>0</v>
      </c>
      <c r="S12" s="196">
        <f>ROUND(D12,0)</f>
        <v>0</v>
      </c>
      <c r="T12" s="196">
        <f>ROUND(E12,0)</f>
        <v>0</v>
      </c>
      <c r="U12" s="196">
        <f>ROUND(F12,0)</f>
        <v>0</v>
      </c>
      <c r="V12" s="196">
        <f>ROUND(G12,0)</f>
        <v>0</v>
      </c>
      <c r="W12" s="196"/>
    </row>
    <row r="13" spans="1:23" ht="13.5" customHeight="1">
      <c r="A13" s="97"/>
      <c r="B13" s="58" t="s">
        <v>314</v>
      </c>
      <c r="C13" s="257">
        <v>900000</v>
      </c>
      <c r="D13" s="258">
        <v>-306926</v>
      </c>
      <c r="E13" s="258">
        <f t="shared" si="1"/>
        <v>593074</v>
      </c>
      <c r="F13" s="258">
        <v>155179</v>
      </c>
      <c r="G13" s="258">
        <v>80021</v>
      </c>
      <c r="H13" s="258">
        <f t="shared" si="2"/>
        <v>437895</v>
      </c>
      <c r="I13" s="86"/>
      <c r="J13" s="86"/>
      <c r="K13" s="196"/>
      <c r="L13" s="196"/>
      <c r="M13" s="196"/>
      <c r="N13" s="196"/>
      <c r="O13" s="196"/>
      <c r="P13" s="196"/>
      <c r="Q13" s="196"/>
      <c r="R13" s="196">
        <f aca="true" t="shared" si="3" ref="R13:V18">ROUND(C13,0)</f>
        <v>900000</v>
      </c>
      <c r="S13" s="196">
        <f t="shared" si="3"/>
        <v>-306926</v>
      </c>
      <c r="T13" s="196">
        <f t="shared" si="3"/>
        <v>593074</v>
      </c>
      <c r="U13" s="196">
        <f t="shared" si="3"/>
        <v>155179</v>
      </c>
      <c r="V13" s="196">
        <f t="shared" si="3"/>
        <v>80021</v>
      </c>
      <c r="W13" s="196"/>
    </row>
    <row r="14" spans="1:23" ht="13.5" customHeight="1">
      <c r="A14" s="97"/>
      <c r="B14" s="58" t="s">
        <v>315</v>
      </c>
      <c r="C14" s="257">
        <v>0</v>
      </c>
      <c r="D14" s="258">
        <v>24874</v>
      </c>
      <c r="E14" s="258">
        <f t="shared" si="1"/>
        <v>24874</v>
      </c>
      <c r="F14" s="258">
        <v>24874</v>
      </c>
      <c r="G14" s="258">
        <v>24874</v>
      </c>
      <c r="H14" s="258">
        <f t="shared" si="2"/>
        <v>0</v>
      </c>
      <c r="I14" s="86"/>
      <c r="J14" s="86"/>
      <c r="K14" s="196"/>
      <c r="L14" s="196"/>
      <c r="M14" s="196"/>
      <c r="N14" s="196"/>
      <c r="O14" s="196"/>
      <c r="P14" s="196"/>
      <c r="Q14" s="196"/>
      <c r="R14" s="196">
        <f t="shared" si="3"/>
        <v>0</v>
      </c>
      <c r="S14" s="196">
        <f t="shared" si="3"/>
        <v>24874</v>
      </c>
      <c r="T14" s="196">
        <f t="shared" si="3"/>
        <v>24874</v>
      </c>
      <c r="U14" s="196">
        <f t="shared" si="3"/>
        <v>24874</v>
      </c>
      <c r="V14" s="196">
        <f t="shared" si="3"/>
        <v>24874</v>
      </c>
      <c r="W14" s="196"/>
    </row>
    <row r="15" spans="1:23" ht="13.5" customHeight="1">
      <c r="A15" s="97"/>
      <c r="B15" s="58" t="s">
        <v>316</v>
      </c>
      <c r="C15" s="257">
        <v>0</v>
      </c>
      <c r="D15" s="257">
        <v>0</v>
      </c>
      <c r="E15" s="258">
        <f t="shared" si="1"/>
        <v>0</v>
      </c>
      <c r="F15" s="257">
        <v>0</v>
      </c>
      <c r="G15" s="257">
        <v>0</v>
      </c>
      <c r="H15" s="258">
        <f t="shared" si="2"/>
        <v>0</v>
      </c>
      <c r="I15" s="86"/>
      <c r="J15" s="86"/>
      <c r="K15" s="196"/>
      <c r="L15" s="196"/>
      <c r="M15" s="196"/>
      <c r="N15" s="196"/>
      <c r="O15" s="196"/>
      <c r="P15" s="196"/>
      <c r="Q15" s="196"/>
      <c r="R15" s="196">
        <f t="shared" si="3"/>
        <v>0</v>
      </c>
      <c r="S15" s="196">
        <f t="shared" si="3"/>
        <v>0</v>
      </c>
      <c r="T15" s="196">
        <f t="shared" si="3"/>
        <v>0</v>
      </c>
      <c r="U15" s="196">
        <f t="shared" si="3"/>
        <v>0</v>
      </c>
      <c r="V15" s="196">
        <f t="shared" si="3"/>
        <v>0</v>
      </c>
      <c r="W15" s="196"/>
    </row>
    <row r="16" spans="1:23" ht="13.5" customHeight="1">
      <c r="A16" s="97"/>
      <c r="B16" s="58" t="s">
        <v>317</v>
      </c>
      <c r="C16" s="257">
        <v>68515000</v>
      </c>
      <c r="D16" s="257">
        <v>-25137651</v>
      </c>
      <c r="E16" s="258">
        <f t="shared" si="1"/>
        <v>43377349</v>
      </c>
      <c r="F16" s="257">
        <v>21686868</v>
      </c>
      <c r="G16" s="257">
        <v>20722512</v>
      </c>
      <c r="H16" s="258">
        <f t="shared" si="2"/>
        <v>21690481</v>
      </c>
      <c r="I16" s="86"/>
      <c r="J16" s="86"/>
      <c r="K16" s="196"/>
      <c r="L16" s="196"/>
      <c r="M16" s="196"/>
      <c r="N16" s="196"/>
      <c r="O16" s="196"/>
      <c r="P16" s="196"/>
      <c r="Q16" s="196"/>
      <c r="R16" s="196">
        <f t="shared" si="3"/>
        <v>68515000</v>
      </c>
      <c r="S16" s="196">
        <f t="shared" si="3"/>
        <v>-25137651</v>
      </c>
      <c r="T16" s="196">
        <f t="shared" si="3"/>
        <v>43377349</v>
      </c>
      <c r="U16" s="196">
        <f t="shared" si="3"/>
        <v>21686868</v>
      </c>
      <c r="V16" s="196">
        <f t="shared" si="3"/>
        <v>20722512</v>
      </c>
      <c r="W16" s="196"/>
    </row>
    <row r="17" spans="1:23" ht="13.5" customHeight="1">
      <c r="A17" s="97"/>
      <c r="B17" s="58" t="s">
        <v>318</v>
      </c>
      <c r="C17" s="257">
        <v>0</v>
      </c>
      <c r="D17" s="258">
        <v>0</v>
      </c>
      <c r="E17" s="258">
        <f t="shared" si="1"/>
        <v>0</v>
      </c>
      <c r="F17" s="258">
        <v>0</v>
      </c>
      <c r="G17" s="258">
        <v>0</v>
      </c>
      <c r="H17" s="258">
        <f t="shared" si="2"/>
        <v>0</v>
      </c>
      <c r="I17" s="86"/>
      <c r="J17" s="86"/>
      <c r="K17" s="196"/>
      <c r="L17" s="196"/>
      <c r="M17" s="196"/>
      <c r="N17" s="196"/>
      <c r="O17" s="196"/>
      <c r="P17" s="196"/>
      <c r="Q17" s="196"/>
      <c r="R17" s="196">
        <f t="shared" si="3"/>
        <v>0</v>
      </c>
      <c r="S17" s="196">
        <f t="shared" si="3"/>
        <v>0</v>
      </c>
      <c r="T17" s="196">
        <f t="shared" si="3"/>
        <v>0</v>
      </c>
      <c r="U17" s="196">
        <f t="shared" si="3"/>
        <v>0</v>
      </c>
      <c r="V17" s="196">
        <f t="shared" si="3"/>
        <v>0</v>
      </c>
      <c r="W17" s="196"/>
    </row>
    <row r="18" spans="1:23" ht="13.5" customHeight="1">
      <c r="A18" s="97"/>
      <c r="B18" s="58" t="s">
        <v>319</v>
      </c>
      <c r="C18" s="257">
        <v>0</v>
      </c>
      <c r="D18" s="258">
        <v>0</v>
      </c>
      <c r="E18" s="258">
        <f t="shared" si="1"/>
        <v>0</v>
      </c>
      <c r="F18" s="258">
        <v>0</v>
      </c>
      <c r="G18" s="258">
        <v>0</v>
      </c>
      <c r="H18" s="258">
        <f t="shared" si="2"/>
        <v>0</v>
      </c>
      <c r="I18" s="86"/>
      <c r="J18" s="86"/>
      <c r="K18" s="196"/>
      <c r="L18" s="196"/>
      <c r="M18" s="196"/>
      <c r="N18" s="196"/>
      <c r="O18" s="196"/>
      <c r="P18" s="196"/>
      <c r="Q18" s="196"/>
      <c r="R18" s="196">
        <f t="shared" si="3"/>
        <v>0</v>
      </c>
      <c r="S18" s="196">
        <f t="shared" si="3"/>
        <v>0</v>
      </c>
      <c r="T18" s="196">
        <f t="shared" si="3"/>
        <v>0</v>
      </c>
      <c r="U18" s="196">
        <f t="shared" si="3"/>
        <v>0</v>
      </c>
      <c r="V18" s="196">
        <f t="shared" si="3"/>
        <v>0</v>
      </c>
      <c r="W18" s="196"/>
    </row>
    <row r="19" spans="1:23" ht="13.5" customHeight="1">
      <c r="A19" s="380" t="s">
        <v>320</v>
      </c>
      <c r="B19" s="381"/>
      <c r="C19" s="256">
        <f aca="true" t="shared" si="4" ref="C19:H19">SUM(C20:C28)</f>
        <v>22773000</v>
      </c>
      <c r="D19" s="256">
        <f t="shared" si="4"/>
        <v>1764336</v>
      </c>
      <c r="E19" s="256">
        <f t="shared" si="4"/>
        <v>24537336</v>
      </c>
      <c r="F19" s="256">
        <f>SUM(F20:F28)</f>
        <v>6779341</v>
      </c>
      <c r="G19" s="256">
        <f>SUM(G20:G28)</f>
        <v>6139437</v>
      </c>
      <c r="H19" s="256">
        <f t="shared" si="4"/>
        <v>17757995</v>
      </c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6"/>
    </row>
    <row r="20" spans="1:23" ht="13.5" customHeight="1">
      <c r="A20" s="97"/>
      <c r="B20" s="58" t="s">
        <v>321</v>
      </c>
      <c r="C20" s="257">
        <v>15135000</v>
      </c>
      <c r="D20" s="258">
        <v>-329788</v>
      </c>
      <c r="E20" s="258">
        <f aca="true" t="shared" si="5" ref="E20:E28">C20+D20</f>
        <v>14805212</v>
      </c>
      <c r="F20" s="258">
        <v>992708</v>
      </c>
      <c r="G20" s="258">
        <v>985387</v>
      </c>
      <c r="H20" s="258">
        <f t="shared" si="2"/>
        <v>13812504</v>
      </c>
      <c r="I20" s="86"/>
      <c r="J20" s="86"/>
      <c r="K20" s="196"/>
      <c r="L20" s="196"/>
      <c r="M20" s="196"/>
      <c r="N20" s="196"/>
      <c r="O20" s="196"/>
      <c r="P20" s="196"/>
      <c r="Q20" s="196"/>
      <c r="R20" s="196">
        <f aca="true" t="shared" si="6" ref="R20:V28">ROUND(C20,0)</f>
        <v>15135000</v>
      </c>
      <c r="S20" s="196">
        <f t="shared" si="6"/>
        <v>-329788</v>
      </c>
      <c r="T20" s="196">
        <f t="shared" si="6"/>
        <v>14805212</v>
      </c>
      <c r="U20" s="196">
        <f t="shared" si="6"/>
        <v>992708</v>
      </c>
      <c r="V20" s="196">
        <f t="shared" si="6"/>
        <v>985387</v>
      </c>
      <c r="W20" s="196"/>
    </row>
    <row r="21" spans="1:23" ht="13.5" customHeight="1">
      <c r="A21" s="97"/>
      <c r="B21" s="58" t="s">
        <v>322</v>
      </c>
      <c r="C21" s="257">
        <v>3693000</v>
      </c>
      <c r="D21" s="258">
        <v>42727</v>
      </c>
      <c r="E21" s="258">
        <f t="shared" si="5"/>
        <v>3735727</v>
      </c>
      <c r="F21" s="258">
        <v>2477816</v>
      </c>
      <c r="G21" s="258">
        <v>2124829</v>
      </c>
      <c r="H21" s="258">
        <f t="shared" si="2"/>
        <v>1257911</v>
      </c>
      <c r="I21" s="86"/>
      <c r="J21" s="86"/>
      <c r="K21" s="196"/>
      <c r="L21" s="196"/>
      <c r="M21" s="196"/>
      <c r="N21" s="196"/>
      <c r="O21" s="196"/>
      <c r="P21" s="196"/>
      <c r="Q21" s="196"/>
      <c r="R21" s="196">
        <f t="shared" si="6"/>
        <v>3693000</v>
      </c>
      <c r="S21" s="196">
        <f t="shared" si="6"/>
        <v>42727</v>
      </c>
      <c r="T21" s="196">
        <f t="shared" si="6"/>
        <v>3735727</v>
      </c>
      <c r="U21" s="196">
        <f t="shared" si="6"/>
        <v>2477816</v>
      </c>
      <c r="V21" s="196">
        <f t="shared" si="6"/>
        <v>2124829</v>
      </c>
      <c r="W21" s="196"/>
    </row>
    <row r="22" spans="1:23" ht="13.5" customHeight="1">
      <c r="A22" s="97"/>
      <c r="B22" s="58" t="s">
        <v>323</v>
      </c>
      <c r="C22" s="257">
        <v>35000</v>
      </c>
      <c r="D22" s="258">
        <v>0</v>
      </c>
      <c r="E22" s="258">
        <f t="shared" si="5"/>
        <v>35000</v>
      </c>
      <c r="F22" s="258">
        <v>2741</v>
      </c>
      <c r="G22" s="258">
        <v>0</v>
      </c>
      <c r="H22" s="258">
        <f t="shared" si="2"/>
        <v>32259</v>
      </c>
      <c r="I22" s="86"/>
      <c r="J22" s="86"/>
      <c r="K22" s="196"/>
      <c r="L22" s="196"/>
      <c r="M22" s="196"/>
      <c r="N22" s="196"/>
      <c r="O22" s="196"/>
      <c r="P22" s="196"/>
      <c r="Q22" s="196"/>
      <c r="R22" s="196">
        <f t="shared" si="6"/>
        <v>35000</v>
      </c>
      <c r="S22" s="196">
        <f t="shared" si="6"/>
        <v>0</v>
      </c>
      <c r="T22" s="196">
        <f t="shared" si="6"/>
        <v>35000</v>
      </c>
      <c r="U22" s="196">
        <f t="shared" si="6"/>
        <v>2741</v>
      </c>
      <c r="V22" s="196">
        <f t="shared" si="6"/>
        <v>0</v>
      </c>
      <c r="W22" s="196"/>
    </row>
    <row r="23" spans="1:23" ht="13.5" customHeight="1">
      <c r="A23" s="97"/>
      <c r="B23" s="58" t="s">
        <v>324</v>
      </c>
      <c r="C23" s="257">
        <v>1549000</v>
      </c>
      <c r="D23" s="258">
        <v>-216095</v>
      </c>
      <c r="E23" s="258">
        <f t="shared" si="5"/>
        <v>1332905</v>
      </c>
      <c r="F23" s="258">
        <v>162942</v>
      </c>
      <c r="G23" s="258">
        <v>162942</v>
      </c>
      <c r="H23" s="258">
        <f t="shared" si="2"/>
        <v>1169963</v>
      </c>
      <c r="I23" s="86"/>
      <c r="J23" s="86"/>
      <c r="K23" s="196"/>
      <c r="L23" s="196"/>
      <c r="M23" s="196"/>
      <c r="N23" s="196"/>
      <c r="O23" s="196"/>
      <c r="P23" s="196"/>
      <c r="Q23" s="196"/>
      <c r="R23" s="196">
        <f t="shared" si="6"/>
        <v>1549000</v>
      </c>
      <c r="S23" s="196">
        <f t="shared" si="6"/>
        <v>-216095</v>
      </c>
      <c r="T23" s="196">
        <f t="shared" si="6"/>
        <v>1332905</v>
      </c>
      <c r="U23" s="196">
        <f t="shared" si="6"/>
        <v>162942</v>
      </c>
      <c r="V23" s="196">
        <f t="shared" si="6"/>
        <v>162942</v>
      </c>
      <c r="W23" s="196"/>
    </row>
    <row r="24" spans="1:23" ht="13.5" customHeight="1">
      <c r="A24" s="97"/>
      <c r="B24" s="58" t="s">
        <v>325</v>
      </c>
      <c r="C24" s="257">
        <v>103000</v>
      </c>
      <c r="D24" s="258">
        <v>14040</v>
      </c>
      <c r="E24" s="258">
        <f t="shared" si="5"/>
        <v>117040</v>
      </c>
      <c r="F24" s="258">
        <v>40121</v>
      </c>
      <c r="G24" s="258">
        <v>40121</v>
      </c>
      <c r="H24" s="258">
        <f t="shared" si="2"/>
        <v>76919</v>
      </c>
      <c r="I24" s="86"/>
      <c r="J24" s="86"/>
      <c r="K24" s="196"/>
      <c r="L24" s="196"/>
      <c r="M24" s="196"/>
      <c r="N24" s="196"/>
      <c r="O24" s="196"/>
      <c r="P24" s="196"/>
      <c r="Q24" s="196"/>
      <c r="R24" s="196">
        <f t="shared" si="6"/>
        <v>103000</v>
      </c>
      <c r="S24" s="196">
        <f t="shared" si="6"/>
        <v>14040</v>
      </c>
      <c r="T24" s="196">
        <f t="shared" si="6"/>
        <v>117040</v>
      </c>
      <c r="U24" s="196">
        <f t="shared" si="6"/>
        <v>40121</v>
      </c>
      <c r="V24" s="196">
        <f t="shared" si="6"/>
        <v>40121</v>
      </c>
      <c r="W24" s="196"/>
    </row>
    <row r="25" spans="1:23" ht="13.5" customHeight="1">
      <c r="A25" s="97"/>
      <c r="B25" s="58" t="s">
        <v>326</v>
      </c>
      <c r="C25" s="257">
        <v>1254000</v>
      </c>
      <c r="D25" s="258">
        <v>-6577</v>
      </c>
      <c r="E25" s="258">
        <f t="shared" si="5"/>
        <v>1247423</v>
      </c>
      <c r="F25" s="258">
        <v>576367</v>
      </c>
      <c r="G25" s="258">
        <v>299512</v>
      </c>
      <c r="H25" s="258">
        <f t="shared" si="2"/>
        <v>671056</v>
      </c>
      <c r="I25" s="86"/>
      <c r="J25" s="86"/>
      <c r="K25" s="196"/>
      <c r="L25" s="196"/>
      <c r="M25" s="196"/>
      <c r="N25" s="196"/>
      <c r="O25" s="196"/>
      <c r="P25" s="196"/>
      <c r="Q25" s="196"/>
      <c r="R25" s="196">
        <f t="shared" si="6"/>
        <v>1254000</v>
      </c>
      <c r="S25" s="196">
        <f t="shared" si="6"/>
        <v>-6577</v>
      </c>
      <c r="T25" s="196">
        <f t="shared" si="6"/>
        <v>1247423</v>
      </c>
      <c r="U25" s="196">
        <f t="shared" si="6"/>
        <v>576367</v>
      </c>
      <c r="V25" s="196">
        <f t="shared" si="6"/>
        <v>299512</v>
      </c>
      <c r="W25" s="196"/>
    </row>
    <row r="26" spans="1:23" ht="13.5" customHeight="1">
      <c r="A26" s="97"/>
      <c r="B26" s="58" t="s">
        <v>327</v>
      </c>
      <c r="C26" s="257">
        <v>845000</v>
      </c>
      <c r="D26" s="258">
        <v>2212258</v>
      </c>
      <c r="E26" s="258">
        <f t="shared" si="5"/>
        <v>3057258</v>
      </c>
      <c r="F26" s="258">
        <v>2464236</v>
      </c>
      <c r="G26" s="258">
        <v>2464236</v>
      </c>
      <c r="H26" s="258">
        <f t="shared" si="2"/>
        <v>593022</v>
      </c>
      <c r="I26" s="86"/>
      <c r="J26" s="86"/>
      <c r="K26" s="196"/>
      <c r="L26" s="196"/>
      <c r="M26" s="196"/>
      <c r="N26" s="196"/>
      <c r="O26" s="196"/>
      <c r="P26" s="196"/>
      <c r="Q26" s="196"/>
      <c r="R26" s="196">
        <f t="shared" si="6"/>
        <v>845000</v>
      </c>
      <c r="S26" s="196">
        <f t="shared" si="6"/>
        <v>2212258</v>
      </c>
      <c r="T26" s="196">
        <f t="shared" si="6"/>
        <v>3057258</v>
      </c>
      <c r="U26" s="196">
        <f t="shared" si="6"/>
        <v>2464236</v>
      </c>
      <c r="V26" s="196">
        <f t="shared" si="6"/>
        <v>2464236</v>
      </c>
      <c r="W26" s="196"/>
    </row>
    <row r="27" spans="1:23" ht="13.5" customHeight="1">
      <c r="A27" s="97"/>
      <c r="B27" s="58" t="s">
        <v>328</v>
      </c>
      <c r="C27" s="259">
        <v>0</v>
      </c>
      <c r="D27" s="260">
        <v>6618</v>
      </c>
      <c r="E27" s="258">
        <f t="shared" si="5"/>
        <v>6618</v>
      </c>
      <c r="F27" s="260">
        <v>6618</v>
      </c>
      <c r="G27" s="260">
        <v>6618</v>
      </c>
      <c r="H27" s="258">
        <f t="shared" si="2"/>
        <v>0</v>
      </c>
      <c r="I27" s="86"/>
      <c r="J27" s="86"/>
      <c r="K27" s="196"/>
      <c r="L27" s="196"/>
      <c r="M27" s="196"/>
      <c r="N27" s="196"/>
      <c r="O27" s="196"/>
      <c r="P27" s="196"/>
      <c r="Q27" s="196"/>
      <c r="R27" s="196">
        <f t="shared" si="6"/>
        <v>0</v>
      </c>
      <c r="S27" s="196">
        <f t="shared" si="6"/>
        <v>6618</v>
      </c>
      <c r="T27" s="196">
        <f t="shared" si="6"/>
        <v>6618</v>
      </c>
      <c r="U27" s="196">
        <f t="shared" si="6"/>
        <v>6618</v>
      </c>
      <c r="V27" s="196">
        <f t="shared" si="6"/>
        <v>6618</v>
      </c>
      <c r="W27" s="196"/>
    </row>
    <row r="28" spans="1:23" ht="13.5" customHeight="1">
      <c r="A28" s="97"/>
      <c r="B28" s="58" t="s">
        <v>329</v>
      </c>
      <c r="C28" s="257">
        <v>159000</v>
      </c>
      <c r="D28" s="260">
        <v>41153</v>
      </c>
      <c r="E28" s="258">
        <f t="shared" si="5"/>
        <v>200153</v>
      </c>
      <c r="F28" s="260">
        <v>55792</v>
      </c>
      <c r="G28" s="260">
        <v>55792</v>
      </c>
      <c r="H28" s="258">
        <f t="shared" si="2"/>
        <v>144361</v>
      </c>
      <c r="I28" s="86"/>
      <c r="J28" s="86"/>
      <c r="K28" s="196"/>
      <c r="L28" s="196"/>
      <c r="M28" s="196"/>
      <c r="N28" s="196"/>
      <c r="O28" s="196"/>
      <c r="P28" s="196"/>
      <c r="Q28" s="196"/>
      <c r="R28" s="196">
        <f t="shared" si="6"/>
        <v>159000</v>
      </c>
      <c r="S28" s="196">
        <f t="shared" si="6"/>
        <v>41153</v>
      </c>
      <c r="T28" s="196">
        <f t="shared" si="6"/>
        <v>200153</v>
      </c>
      <c r="U28" s="196">
        <f t="shared" si="6"/>
        <v>55792</v>
      </c>
      <c r="V28" s="196">
        <f t="shared" si="6"/>
        <v>55792</v>
      </c>
      <c r="W28" s="196"/>
    </row>
    <row r="29" spans="1:23" ht="13.5" customHeight="1">
      <c r="A29" s="380" t="s">
        <v>330</v>
      </c>
      <c r="B29" s="381"/>
      <c r="C29" s="256">
        <f aca="true" t="shared" si="7" ref="C29:H29">SUM(C30:C38)</f>
        <v>35457000</v>
      </c>
      <c r="D29" s="256">
        <f t="shared" si="7"/>
        <v>17043986</v>
      </c>
      <c r="E29" s="256">
        <f t="shared" si="7"/>
        <v>52500986</v>
      </c>
      <c r="F29" s="256">
        <f t="shared" si="7"/>
        <v>16215008</v>
      </c>
      <c r="G29" s="256">
        <f>SUM(G30:G38)</f>
        <v>14456743</v>
      </c>
      <c r="H29" s="256">
        <f t="shared" si="7"/>
        <v>36285978</v>
      </c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</row>
    <row r="30" spans="1:23" ht="13.5" customHeight="1">
      <c r="A30" s="97"/>
      <c r="B30" s="58" t="s">
        <v>331</v>
      </c>
      <c r="C30" s="257">
        <v>188000</v>
      </c>
      <c r="D30" s="258">
        <v>26947</v>
      </c>
      <c r="E30" s="258">
        <f aca="true" t="shared" si="8" ref="E30:E38">C30+D30</f>
        <v>214947</v>
      </c>
      <c r="F30" s="258">
        <v>33220</v>
      </c>
      <c r="G30" s="258">
        <v>31367</v>
      </c>
      <c r="H30" s="258">
        <f t="shared" si="2"/>
        <v>181727</v>
      </c>
      <c r="I30" s="86"/>
      <c r="J30" s="86"/>
      <c r="K30" s="196"/>
      <c r="L30" s="196"/>
      <c r="M30" s="196"/>
      <c r="N30" s="196"/>
      <c r="O30" s="196"/>
      <c r="P30" s="196"/>
      <c r="Q30" s="196"/>
      <c r="R30" s="196">
        <f aca="true" t="shared" si="9" ref="R30:V38">ROUND(C30,0)</f>
        <v>188000</v>
      </c>
      <c r="S30" s="196">
        <f t="shared" si="9"/>
        <v>26947</v>
      </c>
      <c r="T30" s="196">
        <f t="shared" si="9"/>
        <v>214947</v>
      </c>
      <c r="U30" s="196">
        <f t="shared" si="9"/>
        <v>33220</v>
      </c>
      <c r="V30" s="196">
        <f t="shared" si="9"/>
        <v>31367</v>
      </c>
      <c r="W30" s="196"/>
    </row>
    <row r="31" spans="1:23" ht="13.5" customHeight="1">
      <c r="A31" s="97"/>
      <c r="B31" s="58" t="s">
        <v>332</v>
      </c>
      <c r="C31" s="257">
        <v>17024639</v>
      </c>
      <c r="D31" s="258">
        <v>-405943</v>
      </c>
      <c r="E31" s="258">
        <f t="shared" si="8"/>
        <v>16618696</v>
      </c>
      <c r="F31" s="258">
        <v>8062053</v>
      </c>
      <c r="G31" s="258">
        <v>6383823</v>
      </c>
      <c r="H31" s="258">
        <f t="shared" si="2"/>
        <v>8556643</v>
      </c>
      <c r="I31" s="86"/>
      <c r="J31" s="86"/>
      <c r="K31" s="196"/>
      <c r="L31" s="196"/>
      <c r="M31" s="196"/>
      <c r="N31" s="196"/>
      <c r="O31" s="196"/>
      <c r="P31" s="196"/>
      <c r="Q31" s="196"/>
      <c r="R31" s="196">
        <f t="shared" si="9"/>
        <v>17024639</v>
      </c>
      <c r="S31" s="196">
        <f t="shared" si="9"/>
        <v>-405943</v>
      </c>
      <c r="T31" s="196">
        <f t="shared" si="9"/>
        <v>16618696</v>
      </c>
      <c r="U31" s="196">
        <f t="shared" si="9"/>
        <v>8062053</v>
      </c>
      <c r="V31" s="196">
        <f t="shared" si="9"/>
        <v>6383823</v>
      </c>
      <c r="W31" s="196"/>
    </row>
    <row r="32" spans="1:23" ht="13.5" customHeight="1">
      <c r="A32" s="97"/>
      <c r="B32" s="58" t="s">
        <v>333</v>
      </c>
      <c r="C32" s="257">
        <v>2758455</v>
      </c>
      <c r="D32" s="258">
        <v>-135936</v>
      </c>
      <c r="E32" s="258">
        <f t="shared" si="8"/>
        <v>2622519</v>
      </c>
      <c r="F32" s="258">
        <v>234235</v>
      </c>
      <c r="G32" s="258">
        <v>234234</v>
      </c>
      <c r="H32" s="258">
        <f t="shared" si="2"/>
        <v>2388284</v>
      </c>
      <c r="I32" s="86"/>
      <c r="J32" s="86"/>
      <c r="K32" s="196"/>
      <c r="L32" s="196"/>
      <c r="M32" s="196"/>
      <c r="N32" s="196"/>
      <c r="O32" s="196"/>
      <c r="P32" s="196"/>
      <c r="Q32" s="196"/>
      <c r="R32" s="196">
        <f t="shared" si="9"/>
        <v>2758455</v>
      </c>
      <c r="S32" s="196">
        <f t="shared" si="9"/>
        <v>-135936</v>
      </c>
      <c r="T32" s="196">
        <f t="shared" si="9"/>
        <v>2622519</v>
      </c>
      <c r="U32" s="196">
        <f t="shared" si="9"/>
        <v>234235</v>
      </c>
      <c r="V32" s="196">
        <f t="shared" si="9"/>
        <v>234234</v>
      </c>
      <c r="W32" s="196"/>
    </row>
    <row r="33" spans="1:23" ht="13.5" customHeight="1">
      <c r="A33" s="97"/>
      <c r="B33" s="58" t="s">
        <v>334</v>
      </c>
      <c r="C33" s="257">
        <v>2562000</v>
      </c>
      <c r="D33" s="258">
        <v>46071</v>
      </c>
      <c r="E33" s="258">
        <f t="shared" si="8"/>
        <v>2608071</v>
      </c>
      <c r="F33" s="258">
        <v>752061</v>
      </c>
      <c r="G33" s="258">
        <v>752061</v>
      </c>
      <c r="H33" s="258">
        <f t="shared" si="2"/>
        <v>1856010</v>
      </c>
      <c r="I33" s="86"/>
      <c r="J33" s="86"/>
      <c r="K33" s="196"/>
      <c r="L33" s="196"/>
      <c r="M33" s="196"/>
      <c r="N33" s="196"/>
      <c r="O33" s="196"/>
      <c r="P33" s="196"/>
      <c r="Q33" s="196"/>
      <c r="R33" s="196">
        <f t="shared" si="9"/>
        <v>2562000</v>
      </c>
      <c r="S33" s="196">
        <f t="shared" si="9"/>
        <v>46071</v>
      </c>
      <c r="T33" s="196">
        <f t="shared" si="9"/>
        <v>2608071</v>
      </c>
      <c r="U33" s="196">
        <f t="shared" si="9"/>
        <v>752061</v>
      </c>
      <c r="V33" s="196">
        <f t="shared" si="9"/>
        <v>752061</v>
      </c>
      <c r="W33" s="196"/>
    </row>
    <row r="34" spans="1:23" ht="13.5" customHeight="1">
      <c r="A34" s="97"/>
      <c r="B34" s="58" t="s">
        <v>335</v>
      </c>
      <c r="C34" s="257">
        <v>6612227</v>
      </c>
      <c r="D34" s="258">
        <v>15447</v>
      </c>
      <c r="E34" s="258">
        <f t="shared" si="8"/>
        <v>6627674</v>
      </c>
      <c r="F34" s="258">
        <v>563653</v>
      </c>
      <c r="G34" s="277">
        <v>538257</v>
      </c>
      <c r="H34" s="258">
        <f t="shared" si="2"/>
        <v>6064021</v>
      </c>
      <c r="I34" s="86">
        <f>+G34+G108</f>
        <v>1418099</v>
      </c>
      <c r="J34" s="86">
        <f>+I34-I108</f>
        <v>0.659999999916181</v>
      </c>
      <c r="K34" s="196"/>
      <c r="L34" s="196"/>
      <c r="M34" s="196"/>
      <c r="N34" s="196"/>
      <c r="O34" s="196"/>
      <c r="P34" s="196"/>
      <c r="Q34" s="196"/>
      <c r="R34" s="196">
        <f t="shared" si="9"/>
        <v>6612227</v>
      </c>
      <c r="S34" s="196">
        <f t="shared" si="9"/>
        <v>15447</v>
      </c>
      <c r="T34" s="196">
        <f t="shared" si="9"/>
        <v>6627674</v>
      </c>
      <c r="U34" s="196">
        <f t="shared" si="9"/>
        <v>563653</v>
      </c>
      <c r="V34" s="196">
        <f t="shared" si="9"/>
        <v>538257</v>
      </c>
      <c r="W34" s="196"/>
    </row>
    <row r="35" spans="1:23" ht="13.5" customHeight="1">
      <c r="A35" s="97"/>
      <c r="B35" s="58" t="s">
        <v>336</v>
      </c>
      <c r="C35" s="257">
        <v>81000</v>
      </c>
      <c r="D35" s="258">
        <v>66927</v>
      </c>
      <c r="E35" s="258">
        <f t="shared" si="8"/>
        <v>147927</v>
      </c>
      <c r="F35" s="258">
        <v>65354</v>
      </c>
      <c r="G35" s="258">
        <v>54914</v>
      </c>
      <c r="H35" s="258">
        <f t="shared" si="2"/>
        <v>82573</v>
      </c>
      <c r="I35" s="86"/>
      <c r="J35" s="86"/>
      <c r="K35" s="196"/>
      <c r="L35" s="196"/>
      <c r="M35" s="196"/>
      <c r="N35" s="196"/>
      <c r="O35" s="196"/>
      <c r="P35" s="196"/>
      <c r="Q35" s="196"/>
      <c r="R35" s="196">
        <f t="shared" si="9"/>
        <v>81000</v>
      </c>
      <c r="S35" s="196">
        <f t="shared" si="9"/>
        <v>66927</v>
      </c>
      <c r="T35" s="196">
        <f t="shared" si="9"/>
        <v>147927</v>
      </c>
      <c r="U35" s="196">
        <f t="shared" si="9"/>
        <v>65354</v>
      </c>
      <c r="V35" s="196">
        <f t="shared" si="9"/>
        <v>54914</v>
      </c>
      <c r="W35" s="196"/>
    </row>
    <row r="36" spans="1:23" ht="13.5" customHeight="1">
      <c r="A36" s="97"/>
      <c r="B36" s="58" t="s">
        <v>337</v>
      </c>
      <c r="C36" s="257">
        <v>576263</v>
      </c>
      <c r="D36" s="258">
        <v>133071</v>
      </c>
      <c r="E36" s="258">
        <f t="shared" si="8"/>
        <v>709334</v>
      </c>
      <c r="F36" s="258">
        <v>347651</v>
      </c>
      <c r="G36" s="258">
        <v>346280</v>
      </c>
      <c r="H36" s="258">
        <f t="shared" si="2"/>
        <v>361683</v>
      </c>
      <c r="I36" s="86"/>
      <c r="J36" s="86"/>
      <c r="K36" s="196"/>
      <c r="L36" s="196"/>
      <c r="M36" s="196"/>
      <c r="N36" s="196"/>
      <c r="O36" s="196"/>
      <c r="P36" s="196"/>
      <c r="Q36" s="196"/>
      <c r="R36" s="196">
        <f t="shared" si="9"/>
        <v>576263</v>
      </c>
      <c r="S36" s="196">
        <f t="shared" si="9"/>
        <v>133071</v>
      </c>
      <c r="T36" s="196">
        <f t="shared" si="9"/>
        <v>709334</v>
      </c>
      <c r="U36" s="196">
        <f t="shared" si="9"/>
        <v>347651</v>
      </c>
      <c r="V36" s="196">
        <f t="shared" si="9"/>
        <v>346280</v>
      </c>
      <c r="W36" s="196"/>
    </row>
    <row r="37" spans="1:23" ht="13.5" customHeight="1">
      <c r="A37" s="97"/>
      <c r="B37" s="58" t="s">
        <v>338</v>
      </c>
      <c r="C37" s="257">
        <v>5654416</v>
      </c>
      <c r="D37" s="258">
        <v>-144254</v>
      </c>
      <c r="E37" s="258">
        <f t="shared" si="8"/>
        <v>5510162</v>
      </c>
      <c r="F37" s="258">
        <v>940205</v>
      </c>
      <c r="G37" s="258">
        <v>899231</v>
      </c>
      <c r="H37" s="258">
        <f t="shared" si="2"/>
        <v>4569957</v>
      </c>
      <c r="I37" s="86"/>
      <c r="J37" s="86"/>
      <c r="K37" s="196"/>
      <c r="L37" s="196"/>
      <c r="M37" s="196"/>
      <c r="N37" s="196"/>
      <c r="O37" s="196"/>
      <c r="P37" s="196"/>
      <c r="Q37" s="196"/>
      <c r="R37" s="196">
        <f t="shared" si="9"/>
        <v>5654416</v>
      </c>
      <c r="S37" s="196">
        <f t="shared" si="9"/>
        <v>-144254</v>
      </c>
      <c r="T37" s="196">
        <f t="shared" si="9"/>
        <v>5510162</v>
      </c>
      <c r="U37" s="196">
        <f t="shared" si="9"/>
        <v>940205</v>
      </c>
      <c r="V37" s="196">
        <f t="shared" si="9"/>
        <v>899231</v>
      </c>
      <c r="W37" s="196"/>
    </row>
    <row r="38" spans="1:23" ht="13.5" customHeight="1">
      <c r="A38" s="97"/>
      <c r="B38" s="58" t="s">
        <v>339</v>
      </c>
      <c r="C38" s="257">
        <v>0</v>
      </c>
      <c r="D38" s="258">
        <v>17441656</v>
      </c>
      <c r="E38" s="258">
        <f t="shared" si="8"/>
        <v>17441656</v>
      </c>
      <c r="F38" s="258">
        <v>5216576</v>
      </c>
      <c r="G38" s="258">
        <v>5216576</v>
      </c>
      <c r="H38" s="258">
        <f t="shared" si="2"/>
        <v>12225080</v>
      </c>
      <c r="I38" s="86"/>
      <c r="J38" s="86"/>
      <c r="K38" s="196"/>
      <c r="L38" s="196"/>
      <c r="M38" s="196"/>
      <c r="N38" s="196"/>
      <c r="O38" s="196"/>
      <c r="P38" s="196"/>
      <c r="Q38" s="196"/>
      <c r="R38" s="196">
        <f t="shared" si="9"/>
        <v>0</v>
      </c>
      <c r="S38" s="196">
        <f t="shared" si="9"/>
        <v>17441656</v>
      </c>
      <c r="T38" s="196">
        <f t="shared" si="9"/>
        <v>17441656</v>
      </c>
      <c r="U38" s="196">
        <f t="shared" si="9"/>
        <v>5216576</v>
      </c>
      <c r="V38" s="196">
        <f t="shared" si="9"/>
        <v>5216576</v>
      </c>
      <c r="W38" s="196"/>
    </row>
    <row r="39" spans="1:23" ht="13.5" customHeight="1">
      <c r="A39" s="382" t="s">
        <v>340</v>
      </c>
      <c r="B39" s="383"/>
      <c r="C39" s="256">
        <f aca="true" t="shared" si="10" ref="C39:H39">SUM(C40:C48)</f>
        <v>4098000</v>
      </c>
      <c r="D39" s="256">
        <f t="shared" si="10"/>
        <v>79613</v>
      </c>
      <c r="E39" s="256">
        <f t="shared" si="10"/>
        <v>4177613</v>
      </c>
      <c r="F39" s="256">
        <f t="shared" si="10"/>
        <v>1625015</v>
      </c>
      <c r="G39" s="256">
        <f t="shared" si="10"/>
        <v>1625015</v>
      </c>
      <c r="H39" s="256">
        <f t="shared" si="10"/>
        <v>2552598</v>
      </c>
      <c r="I39" s="196"/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</row>
    <row r="40" spans="1:23" ht="13.5" customHeight="1">
      <c r="A40" s="97"/>
      <c r="B40" s="58" t="s">
        <v>341</v>
      </c>
      <c r="C40" s="257">
        <v>0</v>
      </c>
      <c r="D40" s="258">
        <v>79613</v>
      </c>
      <c r="E40" s="258">
        <f aca="true" t="shared" si="11" ref="E40:E48">C40+D40</f>
        <v>79613</v>
      </c>
      <c r="F40" s="258">
        <v>0</v>
      </c>
      <c r="G40" s="258">
        <v>0</v>
      </c>
      <c r="H40" s="258">
        <f t="shared" si="2"/>
        <v>79613</v>
      </c>
      <c r="I40" s="86"/>
      <c r="J40" s="86"/>
      <c r="K40" s="196"/>
      <c r="L40" s="196"/>
      <c r="M40" s="196"/>
      <c r="N40" s="196"/>
      <c r="O40" s="196"/>
      <c r="P40" s="196"/>
      <c r="Q40" s="196"/>
      <c r="R40" s="196">
        <f aca="true" t="shared" si="12" ref="R40:V48">ROUND(C40,0)</f>
        <v>0</v>
      </c>
      <c r="S40" s="196">
        <f t="shared" si="12"/>
        <v>79613</v>
      </c>
      <c r="T40" s="196">
        <f t="shared" si="12"/>
        <v>79613</v>
      </c>
      <c r="U40" s="196">
        <f t="shared" si="12"/>
        <v>0</v>
      </c>
      <c r="V40" s="196">
        <f t="shared" si="12"/>
        <v>0</v>
      </c>
      <c r="W40" s="196"/>
    </row>
    <row r="41" spans="1:23" ht="13.5" customHeight="1">
      <c r="A41" s="97"/>
      <c r="B41" s="58" t="s">
        <v>342</v>
      </c>
      <c r="C41" s="257">
        <v>0</v>
      </c>
      <c r="D41" s="257">
        <v>0</v>
      </c>
      <c r="E41" s="258">
        <f t="shared" si="11"/>
        <v>0</v>
      </c>
      <c r="F41" s="257">
        <v>0</v>
      </c>
      <c r="G41" s="257">
        <v>0</v>
      </c>
      <c r="H41" s="258">
        <f t="shared" si="2"/>
        <v>0</v>
      </c>
      <c r="I41" s="86"/>
      <c r="J41" s="86"/>
      <c r="K41" s="196"/>
      <c r="L41" s="196"/>
      <c r="M41" s="196"/>
      <c r="N41" s="196"/>
      <c r="O41" s="196"/>
      <c r="P41" s="196"/>
      <c r="Q41" s="196"/>
      <c r="R41" s="196">
        <f t="shared" si="12"/>
        <v>0</v>
      </c>
      <c r="S41" s="196">
        <f t="shared" si="12"/>
        <v>0</v>
      </c>
      <c r="T41" s="196">
        <f t="shared" si="12"/>
        <v>0</v>
      </c>
      <c r="U41" s="196">
        <f t="shared" si="12"/>
        <v>0</v>
      </c>
      <c r="V41" s="196">
        <f t="shared" si="12"/>
        <v>0</v>
      </c>
      <c r="W41" s="196"/>
    </row>
    <row r="42" spans="1:23" ht="13.5" customHeight="1">
      <c r="A42" s="97"/>
      <c r="B42" s="58" t="s">
        <v>343</v>
      </c>
      <c r="C42" s="257">
        <v>0</v>
      </c>
      <c r="D42" s="258">
        <v>0</v>
      </c>
      <c r="E42" s="258">
        <f t="shared" si="11"/>
        <v>0</v>
      </c>
      <c r="F42" s="257">
        <v>0</v>
      </c>
      <c r="G42" s="257">
        <v>0</v>
      </c>
      <c r="H42" s="258">
        <f t="shared" si="2"/>
        <v>0</v>
      </c>
      <c r="I42" s="86"/>
      <c r="J42" s="86"/>
      <c r="K42" s="196"/>
      <c r="L42" s="196"/>
      <c r="M42" s="196"/>
      <c r="N42" s="196"/>
      <c r="O42" s="196"/>
      <c r="P42" s="196"/>
      <c r="Q42" s="196"/>
      <c r="R42" s="196">
        <f t="shared" si="12"/>
        <v>0</v>
      </c>
      <c r="S42" s="196">
        <f t="shared" si="12"/>
        <v>0</v>
      </c>
      <c r="T42" s="196">
        <f t="shared" si="12"/>
        <v>0</v>
      </c>
      <c r="U42" s="196">
        <f t="shared" si="12"/>
        <v>0</v>
      </c>
      <c r="V42" s="196">
        <f t="shared" si="12"/>
        <v>0</v>
      </c>
      <c r="W42" s="196"/>
    </row>
    <row r="43" spans="1:23" ht="13.5" customHeight="1">
      <c r="A43" s="97"/>
      <c r="B43" s="58" t="s">
        <v>344</v>
      </c>
      <c r="C43" s="257">
        <v>4098000</v>
      </c>
      <c r="D43" s="257">
        <v>0</v>
      </c>
      <c r="E43" s="258">
        <f t="shared" si="11"/>
        <v>4098000</v>
      </c>
      <c r="F43" s="257">
        <v>1625015</v>
      </c>
      <c r="G43" s="257">
        <v>1625015</v>
      </c>
      <c r="H43" s="258">
        <f t="shared" si="2"/>
        <v>2472985</v>
      </c>
      <c r="I43" s="86"/>
      <c r="J43" s="86"/>
      <c r="K43" s="196"/>
      <c r="L43" s="196"/>
      <c r="M43" s="196"/>
      <c r="N43" s="196"/>
      <c r="O43" s="196"/>
      <c r="P43" s="196"/>
      <c r="Q43" s="196"/>
      <c r="R43" s="196">
        <f t="shared" si="12"/>
        <v>4098000</v>
      </c>
      <c r="S43" s="196">
        <f t="shared" si="12"/>
        <v>0</v>
      </c>
      <c r="T43" s="196">
        <f t="shared" si="12"/>
        <v>4098000</v>
      </c>
      <c r="U43" s="196">
        <f t="shared" si="12"/>
        <v>1625015</v>
      </c>
      <c r="V43" s="196">
        <f t="shared" si="12"/>
        <v>1625015</v>
      </c>
      <c r="W43" s="196"/>
    </row>
    <row r="44" spans="1:23" ht="13.5" customHeight="1">
      <c r="A44" s="97"/>
      <c r="B44" s="58" t="s">
        <v>345</v>
      </c>
      <c r="C44" s="257">
        <v>0</v>
      </c>
      <c r="D44" s="258">
        <v>0</v>
      </c>
      <c r="E44" s="258">
        <f t="shared" si="11"/>
        <v>0</v>
      </c>
      <c r="F44" s="257"/>
      <c r="G44" s="257"/>
      <c r="H44" s="258">
        <f t="shared" si="2"/>
        <v>0</v>
      </c>
      <c r="I44" s="86"/>
      <c r="J44" s="86"/>
      <c r="K44" s="196"/>
      <c r="L44" s="196"/>
      <c r="M44" s="196"/>
      <c r="N44" s="196"/>
      <c r="O44" s="196"/>
      <c r="P44" s="196"/>
      <c r="Q44" s="196"/>
      <c r="R44" s="196">
        <f t="shared" si="12"/>
        <v>0</v>
      </c>
      <c r="S44" s="196">
        <f t="shared" si="12"/>
        <v>0</v>
      </c>
      <c r="T44" s="196">
        <f t="shared" si="12"/>
        <v>0</v>
      </c>
      <c r="U44" s="196">
        <f t="shared" si="12"/>
        <v>0</v>
      </c>
      <c r="V44" s="196">
        <f t="shared" si="12"/>
        <v>0</v>
      </c>
      <c r="W44" s="196"/>
    </row>
    <row r="45" spans="1:23" ht="13.5" customHeight="1">
      <c r="A45" s="97"/>
      <c r="B45" s="58" t="s">
        <v>346</v>
      </c>
      <c r="C45" s="257">
        <v>0</v>
      </c>
      <c r="D45" s="258">
        <v>0</v>
      </c>
      <c r="E45" s="258">
        <f t="shared" si="11"/>
        <v>0</v>
      </c>
      <c r="F45" s="257"/>
      <c r="G45" s="257"/>
      <c r="H45" s="258">
        <f t="shared" si="2"/>
        <v>0</v>
      </c>
      <c r="I45" s="86"/>
      <c r="J45" s="86"/>
      <c r="K45" s="196"/>
      <c r="L45" s="196"/>
      <c r="M45" s="196"/>
      <c r="N45" s="196"/>
      <c r="O45" s="196"/>
      <c r="P45" s="196"/>
      <c r="Q45" s="196"/>
      <c r="R45" s="196">
        <f t="shared" si="12"/>
        <v>0</v>
      </c>
      <c r="S45" s="196">
        <f t="shared" si="12"/>
        <v>0</v>
      </c>
      <c r="T45" s="196">
        <f t="shared" si="12"/>
        <v>0</v>
      </c>
      <c r="U45" s="196">
        <f t="shared" si="12"/>
        <v>0</v>
      </c>
      <c r="V45" s="196">
        <f t="shared" si="12"/>
        <v>0</v>
      </c>
      <c r="W45" s="196"/>
    </row>
    <row r="46" spans="1:23" ht="13.5" customHeight="1">
      <c r="A46" s="97"/>
      <c r="B46" s="58" t="s">
        <v>347</v>
      </c>
      <c r="C46" s="257">
        <v>0</v>
      </c>
      <c r="D46" s="258">
        <v>0</v>
      </c>
      <c r="E46" s="258">
        <f t="shared" si="11"/>
        <v>0</v>
      </c>
      <c r="F46" s="257"/>
      <c r="G46" s="257"/>
      <c r="H46" s="258">
        <f t="shared" si="2"/>
        <v>0</v>
      </c>
      <c r="I46" s="86"/>
      <c r="J46" s="86"/>
      <c r="K46" s="196"/>
      <c r="L46" s="196"/>
      <c r="M46" s="196"/>
      <c r="N46" s="196"/>
      <c r="O46" s="196"/>
      <c r="P46" s="196"/>
      <c r="Q46" s="196"/>
      <c r="R46" s="196">
        <f t="shared" si="12"/>
        <v>0</v>
      </c>
      <c r="S46" s="196">
        <f t="shared" si="12"/>
        <v>0</v>
      </c>
      <c r="T46" s="196">
        <f t="shared" si="12"/>
        <v>0</v>
      </c>
      <c r="U46" s="196">
        <f t="shared" si="12"/>
        <v>0</v>
      </c>
      <c r="V46" s="196">
        <f t="shared" si="12"/>
        <v>0</v>
      </c>
      <c r="W46" s="196"/>
    </row>
    <row r="47" spans="1:23" ht="13.5" customHeight="1">
      <c r="A47" s="97"/>
      <c r="B47" s="58" t="s">
        <v>348</v>
      </c>
      <c r="C47" s="257">
        <v>0</v>
      </c>
      <c r="D47" s="258">
        <v>0</v>
      </c>
      <c r="E47" s="258">
        <f t="shared" si="11"/>
        <v>0</v>
      </c>
      <c r="F47" s="257"/>
      <c r="G47" s="257"/>
      <c r="H47" s="258">
        <f t="shared" si="2"/>
        <v>0</v>
      </c>
      <c r="I47" s="86"/>
      <c r="J47" s="86"/>
      <c r="K47" s="196"/>
      <c r="L47" s="196"/>
      <c r="M47" s="196"/>
      <c r="N47" s="196"/>
      <c r="O47" s="196"/>
      <c r="P47" s="196"/>
      <c r="Q47" s="196"/>
      <c r="R47" s="196">
        <f t="shared" si="12"/>
        <v>0</v>
      </c>
      <c r="S47" s="196">
        <f t="shared" si="12"/>
        <v>0</v>
      </c>
      <c r="T47" s="196">
        <f t="shared" si="12"/>
        <v>0</v>
      </c>
      <c r="U47" s="196">
        <f t="shared" si="12"/>
        <v>0</v>
      </c>
      <c r="V47" s="196">
        <f t="shared" si="12"/>
        <v>0</v>
      </c>
      <c r="W47" s="196"/>
    </row>
    <row r="48" spans="1:23" ht="13.5" customHeight="1">
      <c r="A48" s="97"/>
      <c r="B48" s="58" t="s">
        <v>349</v>
      </c>
      <c r="C48" s="257">
        <v>0</v>
      </c>
      <c r="D48" s="258">
        <v>0</v>
      </c>
      <c r="E48" s="258">
        <f t="shared" si="11"/>
        <v>0</v>
      </c>
      <c r="F48" s="257"/>
      <c r="G48" s="257"/>
      <c r="H48" s="258">
        <f t="shared" si="2"/>
        <v>0</v>
      </c>
      <c r="I48" s="86"/>
      <c r="J48" s="86"/>
      <c r="K48" s="196"/>
      <c r="L48" s="196"/>
      <c r="M48" s="196"/>
      <c r="N48" s="196"/>
      <c r="O48" s="196"/>
      <c r="P48" s="196"/>
      <c r="Q48" s="196"/>
      <c r="R48" s="196">
        <f t="shared" si="12"/>
        <v>0</v>
      </c>
      <c r="S48" s="196">
        <f t="shared" si="12"/>
        <v>0</v>
      </c>
      <c r="T48" s="196">
        <f t="shared" si="12"/>
        <v>0</v>
      </c>
      <c r="U48" s="196">
        <f t="shared" si="12"/>
        <v>0</v>
      </c>
      <c r="V48" s="196">
        <f t="shared" si="12"/>
        <v>0</v>
      </c>
      <c r="W48" s="196"/>
    </row>
    <row r="49" spans="1:23" ht="13.5" customHeight="1">
      <c r="A49" s="380" t="s">
        <v>350</v>
      </c>
      <c r="B49" s="381"/>
      <c r="C49" s="256">
        <f>SUM(C50:C58)</f>
        <v>2478000</v>
      </c>
      <c r="D49" s="256">
        <f>SUM(D50:D58)</f>
        <v>665618</v>
      </c>
      <c r="E49" s="256">
        <f>SUM(E50:E58)</f>
        <v>3143618</v>
      </c>
      <c r="F49" s="256">
        <f>SUM(F50:F58)</f>
        <v>756290</v>
      </c>
      <c r="G49" s="256">
        <f>SUM(G50:G58)</f>
        <v>612933</v>
      </c>
      <c r="H49" s="261">
        <f t="shared" si="2"/>
        <v>2387328</v>
      </c>
      <c r="I49" s="196"/>
      <c r="J49" s="196"/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/>
    </row>
    <row r="50" spans="1:23" ht="13.5" customHeight="1">
      <c r="A50" s="97"/>
      <c r="B50" s="58" t="s">
        <v>351</v>
      </c>
      <c r="C50" s="257">
        <v>1848000</v>
      </c>
      <c r="D50" s="258">
        <v>655904</v>
      </c>
      <c r="E50" s="258">
        <f aca="true" t="shared" si="13" ref="E50:E58">C50+D50</f>
        <v>2503904</v>
      </c>
      <c r="F50" s="258">
        <v>720746</v>
      </c>
      <c r="G50" s="258">
        <v>577389</v>
      </c>
      <c r="H50" s="258">
        <f t="shared" si="2"/>
        <v>1783158</v>
      </c>
      <c r="I50" s="86"/>
      <c r="J50" s="86"/>
      <c r="K50" s="196"/>
      <c r="L50" s="196"/>
      <c r="M50" s="196"/>
      <c r="N50" s="196"/>
      <c r="O50" s="196"/>
      <c r="P50" s="196"/>
      <c r="Q50" s="196"/>
      <c r="R50" s="196">
        <f aca="true" t="shared" si="14" ref="R50:V83">ROUND(C50,0)</f>
        <v>1848000</v>
      </c>
      <c r="S50" s="196">
        <f t="shared" si="14"/>
        <v>655904</v>
      </c>
      <c r="T50" s="196">
        <f t="shared" si="14"/>
        <v>2503904</v>
      </c>
      <c r="U50" s="196">
        <f t="shared" si="14"/>
        <v>720746</v>
      </c>
      <c r="V50" s="196">
        <f t="shared" si="14"/>
        <v>577389</v>
      </c>
      <c r="W50" s="196"/>
    </row>
    <row r="51" spans="1:23" ht="13.5" customHeight="1">
      <c r="A51" s="97"/>
      <c r="B51" s="58" t="s">
        <v>352</v>
      </c>
      <c r="C51" s="257">
        <v>142000</v>
      </c>
      <c r="D51" s="258">
        <v>9714</v>
      </c>
      <c r="E51" s="258">
        <f t="shared" si="13"/>
        <v>151714</v>
      </c>
      <c r="F51" s="258">
        <v>9714</v>
      </c>
      <c r="G51" s="258">
        <v>9714</v>
      </c>
      <c r="H51" s="258">
        <f t="shared" si="2"/>
        <v>142000</v>
      </c>
      <c r="I51" s="86"/>
      <c r="J51" s="86"/>
      <c r="K51" s="196"/>
      <c r="L51" s="196"/>
      <c r="M51" s="196"/>
      <c r="N51" s="196"/>
      <c r="O51" s="196"/>
      <c r="P51" s="196"/>
      <c r="Q51" s="196"/>
      <c r="R51" s="196">
        <f t="shared" si="14"/>
        <v>142000</v>
      </c>
      <c r="S51" s="196">
        <f t="shared" si="14"/>
        <v>9714</v>
      </c>
      <c r="T51" s="196">
        <f t="shared" si="14"/>
        <v>151714</v>
      </c>
      <c r="U51" s="196">
        <f t="shared" si="14"/>
        <v>9714</v>
      </c>
      <c r="V51" s="196">
        <f t="shared" si="14"/>
        <v>9714</v>
      </c>
      <c r="W51" s="196"/>
    </row>
    <row r="52" spans="1:23" ht="13.5" customHeight="1">
      <c r="A52" s="97"/>
      <c r="B52" s="58" t="s">
        <v>353</v>
      </c>
      <c r="C52" s="257">
        <v>0</v>
      </c>
      <c r="D52" s="258">
        <v>0</v>
      </c>
      <c r="E52" s="258">
        <f t="shared" si="13"/>
        <v>0</v>
      </c>
      <c r="F52" s="258">
        <v>0</v>
      </c>
      <c r="G52" s="258">
        <v>0</v>
      </c>
      <c r="H52" s="258">
        <f t="shared" si="2"/>
        <v>0</v>
      </c>
      <c r="I52" s="86"/>
      <c r="J52" s="86"/>
      <c r="K52" s="196"/>
      <c r="L52" s="196"/>
      <c r="M52" s="196"/>
      <c r="N52" s="196"/>
      <c r="O52" s="196"/>
      <c r="P52" s="196"/>
      <c r="Q52" s="196"/>
      <c r="R52" s="196">
        <f t="shared" si="14"/>
        <v>0</v>
      </c>
      <c r="S52" s="196">
        <f t="shared" si="14"/>
        <v>0</v>
      </c>
      <c r="T52" s="196">
        <f t="shared" si="14"/>
        <v>0</v>
      </c>
      <c r="U52" s="196">
        <f t="shared" si="14"/>
        <v>0</v>
      </c>
      <c r="V52" s="196">
        <f t="shared" si="14"/>
        <v>0</v>
      </c>
      <c r="W52" s="196"/>
    </row>
    <row r="53" spans="1:23" ht="13.5" customHeight="1">
      <c r="A53" s="97"/>
      <c r="B53" s="58" t="s">
        <v>354</v>
      </c>
      <c r="C53" s="257">
        <v>245000</v>
      </c>
      <c r="D53" s="258">
        <v>0</v>
      </c>
      <c r="E53" s="258">
        <f t="shared" si="13"/>
        <v>245000</v>
      </c>
      <c r="F53" s="258">
        <v>0</v>
      </c>
      <c r="G53" s="258">
        <v>0</v>
      </c>
      <c r="H53" s="258">
        <f t="shared" si="2"/>
        <v>245000</v>
      </c>
      <c r="I53" s="86"/>
      <c r="J53" s="86"/>
      <c r="K53" s="196"/>
      <c r="L53" s="196"/>
      <c r="M53" s="196"/>
      <c r="N53" s="196"/>
      <c r="O53" s="196"/>
      <c r="P53" s="196"/>
      <c r="Q53" s="196"/>
      <c r="R53" s="196">
        <f t="shared" si="14"/>
        <v>245000</v>
      </c>
      <c r="S53" s="196">
        <f t="shared" si="14"/>
        <v>0</v>
      </c>
      <c r="T53" s="196">
        <f t="shared" si="14"/>
        <v>245000</v>
      </c>
      <c r="U53" s="196">
        <f t="shared" si="14"/>
        <v>0</v>
      </c>
      <c r="V53" s="196">
        <f t="shared" si="14"/>
        <v>0</v>
      </c>
      <c r="W53" s="196"/>
    </row>
    <row r="54" spans="1:23" ht="13.5" customHeight="1">
      <c r="A54" s="97"/>
      <c r="B54" s="58" t="s">
        <v>355</v>
      </c>
      <c r="C54" s="257">
        <v>0</v>
      </c>
      <c r="D54" s="257">
        <v>0</v>
      </c>
      <c r="E54" s="258">
        <f t="shared" si="13"/>
        <v>0</v>
      </c>
      <c r="F54" s="257">
        <v>0</v>
      </c>
      <c r="G54" s="257">
        <v>0</v>
      </c>
      <c r="H54" s="258">
        <f t="shared" si="2"/>
        <v>0</v>
      </c>
      <c r="I54" s="252"/>
      <c r="J54" s="86"/>
      <c r="K54" s="196"/>
      <c r="L54" s="196"/>
      <c r="M54" s="196"/>
      <c r="N54" s="196"/>
      <c r="O54" s="196"/>
      <c r="P54" s="196"/>
      <c r="Q54" s="196"/>
      <c r="R54" s="196">
        <f t="shared" si="14"/>
        <v>0</v>
      </c>
      <c r="S54" s="196">
        <f t="shared" si="14"/>
        <v>0</v>
      </c>
      <c r="T54" s="196">
        <f t="shared" si="14"/>
        <v>0</v>
      </c>
      <c r="U54" s="196">
        <f t="shared" si="14"/>
        <v>0</v>
      </c>
      <c r="V54" s="196">
        <f t="shared" si="14"/>
        <v>0</v>
      </c>
      <c r="W54" s="196"/>
    </row>
    <row r="55" spans="1:23" ht="13.5" customHeight="1">
      <c r="A55" s="97"/>
      <c r="B55" s="58" t="s">
        <v>356</v>
      </c>
      <c r="C55" s="257">
        <v>243000</v>
      </c>
      <c r="D55" s="257">
        <v>0</v>
      </c>
      <c r="E55" s="258">
        <f t="shared" si="13"/>
        <v>243000</v>
      </c>
      <c r="F55" s="257">
        <v>25830</v>
      </c>
      <c r="G55" s="257">
        <v>25830</v>
      </c>
      <c r="H55" s="258">
        <f t="shared" si="2"/>
        <v>217170</v>
      </c>
      <c r="I55" s="86"/>
      <c r="J55" s="86"/>
      <c r="K55" s="196"/>
      <c r="L55" s="196"/>
      <c r="M55" s="196"/>
      <c r="N55" s="196"/>
      <c r="O55" s="196"/>
      <c r="P55" s="196"/>
      <c r="Q55" s="196"/>
      <c r="R55" s="196">
        <f t="shared" si="14"/>
        <v>243000</v>
      </c>
      <c r="S55" s="196">
        <f t="shared" si="14"/>
        <v>0</v>
      </c>
      <c r="T55" s="196">
        <f t="shared" si="14"/>
        <v>243000</v>
      </c>
      <c r="U55" s="196">
        <f t="shared" si="14"/>
        <v>25830</v>
      </c>
      <c r="V55" s="196">
        <f t="shared" si="14"/>
        <v>25830</v>
      </c>
      <c r="W55" s="196"/>
    </row>
    <row r="56" spans="1:23" ht="13.5" customHeight="1">
      <c r="A56" s="97"/>
      <c r="B56" s="58" t="s">
        <v>357</v>
      </c>
      <c r="C56" s="257">
        <v>0</v>
      </c>
      <c r="D56" s="257">
        <v>0</v>
      </c>
      <c r="E56" s="258">
        <f t="shared" si="13"/>
        <v>0</v>
      </c>
      <c r="F56" s="257">
        <v>0</v>
      </c>
      <c r="G56" s="257">
        <v>0</v>
      </c>
      <c r="H56" s="258">
        <f t="shared" si="2"/>
        <v>0</v>
      </c>
      <c r="I56" s="86"/>
      <c r="J56" s="86"/>
      <c r="K56" s="196"/>
      <c r="L56" s="196"/>
      <c r="M56" s="196"/>
      <c r="N56" s="196"/>
      <c r="O56" s="196"/>
      <c r="P56" s="196"/>
      <c r="Q56" s="196"/>
      <c r="R56" s="196">
        <f t="shared" si="14"/>
        <v>0</v>
      </c>
      <c r="S56" s="196">
        <f t="shared" si="14"/>
        <v>0</v>
      </c>
      <c r="T56" s="196">
        <f t="shared" si="14"/>
        <v>0</v>
      </c>
      <c r="U56" s="196">
        <f t="shared" si="14"/>
        <v>0</v>
      </c>
      <c r="V56" s="196">
        <f t="shared" si="14"/>
        <v>0</v>
      </c>
      <c r="W56" s="196"/>
    </row>
    <row r="57" spans="1:23" ht="13.5" customHeight="1">
      <c r="A57" s="97"/>
      <c r="B57" s="58" t="s">
        <v>358</v>
      </c>
      <c r="C57" s="257">
        <v>0</v>
      </c>
      <c r="D57" s="257">
        <v>0</v>
      </c>
      <c r="E57" s="258">
        <f t="shared" si="13"/>
        <v>0</v>
      </c>
      <c r="F57" s="257">
        <v>0</v>
      </c>
      <c r="G57" s="257">
        <v>0</v>
      </c>
      <c r="H57" s="258">
        <f t="shared" si="2"/>
        <v>0</v>
      </c>
      <c r="I57" s="86"/>
      <c r="J57" s="86"/>
      <c r="K57" s="196"/>
      <c r="L57" s="196"/>
      <c r="M57" s="196"/>
      <c r="N57" s="196"/>
      <c r="O57" s="196"/>
      <c r="P57" s="196"/>
      <c r="Q57" s="196"/>
      <c r="R57" s="196">
        <f t="shared" si="14"/>
        <v>0</v>
      </c>
      <c r="S57" s="196">
        <f t="shared" si="14"/>
        <v>0</v>
      </c>
      <c r="T57" s="196">
        <f t="shared" si="14"/>
        <v>0</v>
      </c>
      <c r="U57" s="196">
        <f t="shared" si="14"/>
        <v>0</v>
      </c>
      <c r="V57" s="196">
        <f t="shared" si="14"/>
        <v>0</v>
      </c>
      <c r="W57" s="196"/>
    </row>
    <row r="58" spans="1:23" ht="13.5" customHeight="1">
      <c r="A58" s="97"/>
      <c r="B58" s="58" t="s">
        <v>359</v>
      </c>
      <c r="C58" s="257">
        <v>0</v>
      </c>
      <c r="D58" s="257">
        <v>0</v>
      </c>
      <c r="E58" s="258">
        <f t="shared" si="13"/>
        <v>0</v>
      </c>
      <c r="F58" s="257">
        <v>0</v>
      </c>
      <c r="G58" s="257">
        <v>0</v>
      </c>
      <c r="H58" s="258">
        <f t="shared" si="2"/>
        <v>0</v>
      </c>
      <c r="I58" s="86"/>
      <c r="J58" s="86"/>
      <c r="K58" s="196"/>
      <c r="L58" s="196"/>
      <c r="M58" s="196"/>
      <c r="N58" s="196"/>
      <c r="O58" s="196"/>
      <c r="P58" s="196"/>
      <c r="Q58" s="196"/>
      <c r="R58" s="196">
        <f t="shared" si="14"/>
        <v>0</v>
      </c>
      <c r="S58" s="196">
        <f t="shared" si="14"/>
        <v>0</v>
      </c>
      <c r="T58" s="196">
        <f t="shared" si="14"/>
        <v>0</v>
      </c>
      <c r="U58" s="196">
        <f t="shared" si="14"/>
        <v>0</v>
      </c>
      <c r="V58" s="196">
        <f t="shared" si="14"/>
        <v>0</v>
      </c>
      <c r="W58" s="196"/>
    </row>
    <row r="59" spans="1:23" ht="13.5" customHeight="1">
      <c r="A59" s="380" t="s">
        <v>360</v>
      </c>
      <c r="B59" s="381"/>
      <c r="C59" s="256">
        <v>0</v>
      </c>
      <c r="D59" s="256">
        <v>0</v>
      </c>
      <c r="E59" s="256">
        <v>0</v>
      </c>
      <c r="F59" s="256">
        <v>0</v>
      </c>
      <c r="G59" s="256">
        <v>0</v>
      </c>
      <c r="H59" s="261">
        <f t="shared" si="2"/>
        <v>0</v>
      </c>
      <c r="I59" s="196"/>
      <c r="J59" s="196"/>
      <c r="K59" s="196"/>
      <c r="L59" s="196"/>
      <c r="M59" s="196"/>
      <c r="N59" s="196"/>
      <c r="O59" s="196"/>
      <c r="P59" s="196"/>
      <c r="Q59" s="196"/>
      <c r="R59" s="196">
        <f t="shared" si="14"/>
        <v>0</v>
      </c>
      <c r="S59" s="196">
        <f t="shared" si="14"/>
        <v>0</v>
      </c>
      <c r="T59" s="196">
        <f t="shared" si="14"/>
        <v>0</v>
      </c>
      <c r="U59" s="196">
        <f t="shared" si="14"/>
        <v>0</v>
      </c>
      <c r="V59" s="196">
        <f t="shared" si="14"/>
        <v>0</v>
      </c>
      <c r="W59" s="196"/>
    </row>
    <row r="60" spans="1:23" ht="13.5" customHeight="1">
      <c r="A60" s="97"/>
      <c r="B60" s="58" t="s">
        <v>361</v>
      </c>
      <c r="C60" s="257">
        <v>0</v>
      </c>
      <c r="D60" s="257">
        <v>0</v>
      </c>
      <c r="E60" s="258">
        <f>C60+D60</f>
        <v>0</v>
      </c>
      <c r="F60" s="257">
        <v>0</v>
      </c>
      <c r="G60" s="257">
        <v>0</v>
      </c>
      <c r="H60" s="258">
        <f t="shared" si="2"/>
        <v>0</v>
      </c>
      <c r="I60" s="196"/>
      <c r="J60" s="196"/>
      <c r="K60" s="196"/>
      <c r="L60" s="196"/>
      <c r="M60" s="196"/>
      <c r="N60" s="196"/>
      <c r="O60" s="196"/>
      <c r="P60" s="196"/>
      <c r="Q60" s="196"/>
      <c r="R60" s="196">
        <f t="shared" si="14"/>
        <v>0</v>
      </c>
      <c r="S60" s="196">
        <f t="shared" si="14"/>
        <v>0</v>
      </c>
      <c r="T60" s="196">
        <f t="shared" si="14"/>
        <v>0</v>
      </c>
      <c r="U60" s="196">
        <f t="shared" si="14"/>
        <v>0</v>
      </c>
      <c r="V60" s="196">
        <f t="shared" si="14"/>
        <v>0</v>
      </c>
      <c r="W60" s="196"/>
    </row>
    <row r="61" spans="1:23" ht="13.5" customHeight="1">
      <c r="A61" s="97"/>
      <c r="B61" s="58" t="s">
        <v>362</v>
      </c>
      <c r="C61" s="257">
        <v>0</v>
      </c>
      <c r="D61" s="257">
        <v>0</v>
      </c>
      <c r="E61" s="258">
        <f>C61+D61</f>
        <v>0</v>
      </c>
      <c r="F61" s="257">
        <v>0</v>
      </c>
      <c r="G61" s="257">
        <v>0</v>
      </c>
      <c r="H61" s="258">
        <f t="shared" si="2"/>
        <v>0</v>
      </c>
      <c r="I61" s="196"/>
      <c r="J61" s="196"/>
      <c r="K61" s="196"/>
      <c r="L61" s="196"/>
      <c r="M61" s="196"/>
      <c r="N61" s="196"/>
      <c r="O61" s="196"/>
      <c r="P61" s="196"/>
      <c r="Q61" s="196"/>
      <c r="R61" s="196">
        <f t="shared" si="14"/>
        <v>0</v>
      </c>
      <c r="S61" s="196">
        <f t="shared" si="14"/>
        <v>0</v>
      </c>
      <c r="T61" s="196">
        <f t="shared" si="14"/>
        <v>0</v>
      </c>
      <c r="U61" s="196">
        <f t="shared" si="14"/>
        <v>0</v>
      </c>
      <c r="V61" s="196">
        <f t="shared" si="14"/>
        <v>0</v>
      </c>
      <c r="W61" s="196"/>
    </row>
    <row r="62" spans="1:23" ht="13.5" customHeight="1">
      <c r="A62" s="97"/>
      <c r="B62" s="58" t="s">
        <v>363</v>
      </c>
      <c r="C62" s="257">
        <v>0</v>
      </c>
      <c r="D62" s="257">
        <v>0</v>
      </c>
      <c r="E62" s="258">
        <f>C62+D62</f>
        <v>0</v>
      </c>
      <c r="F62" s="257">
        <v>0</v>
      </c>
      <c r="G62" s="257">
        <v>0</v>
      </c>
      <c r="H62" s="258">
        <f t="shared" si="2"/>
        <v>0</v>
      </c>
      <c r="I62" s="196"/>
      <c r="J62" s="196"/>
      <c r="K62" s="196"/>
      <c r="L62" s="196"/>
      <c r="M62" s="196"/>
      <c r="N62" s="196"/>
      <c r="O62" s="196"/>
      <c r="P62" s="196"/>
      <c r="Q62" s="196"/>
      <c r="R62" s="196">
        <f t="shared" si="14"/>
        <v>0</v>
      </c>
      <c r="S62" s="196">
        <f t="shared" si="14"/>
        <v>0</v>
      </c>
      <c r="T62" s="196">
        <f t="shared" si="14"/>
        <v>0</v>
      </c>
      <c r="U62" s="196">
        <f t="shared" si="14"/>
        <v>0</v>
      </c>
      <c r="V62" s="196">
        <f t="shared" si="14"/>
        <v>0</v>
      </c>
      <c r="W62" s="196"/>
    </row>
    <row r="63" spans="1:23" ht="13.5" customHeight="1">
      <c r="A63" s="380" t="s">
        <v>364</v>
      </c>
      <c r="B63" s="381"/>
      <c r="C63" s="256">
        <v>0</v>
      </c>
      <c r="D63" s="256">
        <v>0</v>
      </c>
      <c r="E63" s="256">
        <v>0</v>
      </c>
      <c r="F63" s="256">
        <v>0</v>
      </c>
      <c r="G63" s="256">
        <v>0</v>
      </c>
      <c r="H63" s="261">
        <f t="shared" si="2"/>
        <v>0</v>
      </c>
      <c r="I63" s="196"/>
      <c r="J63" s="196"/>
      <c r="K63" s="196"/>
      <c r="L63" s="196"/>
      <c r="M63" s="196"/>
      <c r="N63" s="196"/>
      <c r="O63" s="196"/>
      <c r="P63" s="196"/>
      <c r="Q63" s="196"/>
      <c r="R63" s="196">
        <f t="shared" si="14"/>
        <v>0</v>
      </c>
      <c r="S63" s="196">
        <f t="shared" si="14"/>
        <v>0</v>
      </c>
      <c r="T63" s="196">
        <f t="shared" si="14"/>
        <v>0</v>
      </c>
      <c r="U63" s="196">
        <f t="shared" si="14"/>
        <v>0</v>
      </c>
      <c r="V63" s="196">
        <f t="shared" si="14"/>
        <v>0</v>
      </c>
      <c r="W63" s="196"/>
    </row>
    <row r="64" spans="1:23" ht="13.5" customHeight="1">
      <c r="A64" s="97"/>
      <c r="B64" s="58" t="s">
        <v>365</v>
      </c>
      <c r="C64" s="257">
        <v>0</v>
      </c>
      <c r="D64" s="257">
        <v>0</v>
      </c>
      <c r="E64" s="258">
        <f aca="true" t="shared" si="15" ref="E64:E71">C64+D64</f>
        <v>0</v>
      </c>
      <c r="F64" s="257">
        <v>0</v>
      </c>
      <c r="G64" s="257">
        <v>0</v>
      </c>
      <c r="H64" s="258">
        <f t="shared" si="2"/>
        <v>0</v>
      </c>
      <c r="I64" s="196"/>
      <c r="J64" s="196"/>
      <c r="K64" s="196"/>
      <c r="L64" s="196"/>
      <c r="M64" s="196"/>
      <c r="N64" s="196"/>
      <c r="O64" s="196"/>
      <c r="P64" s="196"/>
      <c r="Q64" s="196"/>
      <c r="R64" s="196">
        <f t="shared" si="14"/>
        <v>0</v>
      </c>
      <c r="S64" s="196">
        <f t="shared" si="14"/>
        <v>0</v>
      </c>
      <c r="T64" s="196">
        <f t="shared" si="14"/>
        <v>0</v>
      </c>
      <c r="U64" s="196">
        <f t="shared" si="14"/>
        <v>0</v>
      </c>
      <c r="V64" s="196">
        <f t="shared" si="14"/>
        <v>0</v>
      </c>
      <c r="W64" s="196"/>
    </row>
    <row r="65" spans="1:23" ht="13.5" customHeight="1">
      <c r="A65" s="97"/>
      <c r="B65" s="58" t="s">
        <v>366</v>
      </c>
      <c r="C65" s="257">
        <v>0</v>
      </c>
      <c r="D65" s="257">
        <v>0</v>
      </c>
      <c r="E65" s="258">
        <f t="shared" si="15"/>
        <v>0</v>
      </c>
      <c r="F65" s="257">
        <v>0</v>
      </c>
      <c r="G65" s="257">
        <v>0</v>
      </c>
      <c r="H65" s="258">
        <f t="shared" si="2"/>
        <v>0</v>
      </c>
      <c r="I65" s="196"/>
      <c r="J65" s="196"/>
      <c r="K65" s="196"/>
      <c r="L65" s="196"/>
      <c r="M65" s="196"/>
      <c r="N65" s="196"/>
      <c r="O65" s="196"/>
      <c r="P65" s="196"/>
      <c r="Q65" s="196"/>
      <c r="R65" s="196">
        <f t="shared" si="14"/>
        <v>0</v>
      </c>
      <c r="S65" s="196">
        <f t="shared" si="14"/>
        <v>0</v>
      </c>
      <c r="T65" s="196">
        <f t="shared" si="14"/>
        <v>0</v>
      </c>
      <c r="U65" s="196">
        <f t="shared" si="14"/>
        <v>0</v>
      </c>
      <c r="V65" s="196">
        <f t="shared" si="14"/>
        <v>0</v>
      </c>
      <c r="W65" s="196"/>
    </row>
    <row r="66" spans="1:23" ht="13.5" customHeight="1">
      <c r="A66" s="97"/>
      <c r="B66" s="58" t="s">
        <v>367</v>
      </c>
      <c r="C66" s="257">
        <v>0</v>
      </c>
      <c r="D66" s="257">
        <v>0</v>
      </c>
      <c r="E66" s="258">
        <f t="shared" si="15"/>
        <v>0</v>
      </c>
      <c r="F66" s="257">
        <v>0</v>
      </c>
      <c r="G66" s="257">
        <v>0</v>
      </c>
      <c r="H66" s="258">
        <f t="shared" si="2"/>
        <v>0</v>
      </c>
      <c r="I66" s="196"/>
      <c r="J66" s="196"/>
      <c r="K66" s="196"/>
      <c r="L66" s="196"/>
      <c r="M66" s="196"/>
      <c r="N66" s="196"/>
      <c r="O66" s="196"/>
      <c r="P66" s="196"/>
      <c r="Q66" s="196"/>
      <c r="R66" s="196">
        <f t="shared" si="14"/>
        <v>0</v>
      </c>
      <c r="S66" s="196">
        <f t="shared" si="14"/>
        <v>0</v>
      </c>
      <c r="T66" s="196">
        <f t="shared" si="14"/>
        <v>0</v>
      </c>
      <c r="U66" s="196">
        <f t="shared" si="14"/>
        <v>0</v>
      </c>
      <c r="V66" s="196">
        <f t="shared" si="14"/>
        <v>0</v>
      </c>
      <c r="W66" s="196"/>
    </row>
    <row r="67" spans="1:23" ht="13.5" customHeight="1">
      <c r="A67" s="97"/>
      <c r="B67" s="58" t="s">
        <v>368</v>
      </c>
      <c r="C67" s="257">
        <v>0</v>
      </c>
      <c r="D67" s="257">
        <v>0</v>
      </c>
      <c r="E67" s="258">
        <f t="shared" si="15"/>
        <v>0</v>
      </c>
      <c r="F67" s="257">
        <v>0</v>
      </c>
      <c r="G67" s="257">
        <v>0</v>
      </c>
      <c r="H67" s="258">
        <f t="shared" si="2"/>
        <v>0</v>
      </c>
      <c r="I67" s="196"/>
      <c r="J67" s="196"/>
      <c r="K67" s="196"/>
      <c r="L67" s="196"/>
      <c r="M67" s="196"/>
      <c r="N67" s="196"/>
      <c r="O67" s="196"/>
      <c r="P67" s="196"/>
      <c r="Q67" s="196"/>
      <c r="R67" s="196">
        <f t="shared" si="14"/>
        <v>0</v>
      </c>
      <c r="S67" s="196">
        <f t="shared" si="14"/>
        <v>0</v>
      </c>
      <c r="T67" s="196">
        <f t="shared" si="14"/>
        <v>0</v>
      </c>
      <c r="U67" s="196">
        <f t="shared" si="14"/>
        <v>0</v>
      </c>
      <c r="V67" s="196">
        <f t="shared" si="14"/>
        <v>0</v>
      </c>
      <c r="W67" s="196"/>
    </row>
    <row r="68" spans="1:23" ht="13.5" customHeight="1">
      <c r="A68" s="97"/>
      <c r="B68" s="58" t="s">
        <v>369</v>
      </c>
      <c r="C68" s="257">
        <v>0</v>
      </c>
      <c r="D68" s="257">
        <v>0</v>
      </c>
      <c r="E68" s="258">
        <f t="shared" si="15"/>
        <v>0</v>
      </c>
      <c r="F68" s="257">
        <v>0</v>
      </c>
      <c r="G68" s="257">
        <v>0</v>
      </c>
      <c r="H68" s="258">
        <f t="shared" si="2"/>
        <v>0</v>
      </c>
      <c r="I68" s="196"/>
      <c r="J68" s="196"/>
      <c r="K68" s="196"/>
      <c r="L68" s="196"/>
      <c r="M68" s="196"/>
      <c r="N68" s="196"/>
      <c r="O68" s="196"/>
      <c r="P68" s="196"/>
      <c r="Q68" s="196"/>
      <c r="R68" s="196">
        <f t="shared" si="14"/>
        <v>0</v>
      </c>
      <c r="S68" s="196">
        <f t="shared" si="14"/>
        <v>0</v>
      </c>
      <c r="T68" s="196">
        <f t="shared" si="14"/>
        <v>0</v>
      </c>
      <c r="U68" s="196">
        <f t="shared" si="14"/>
        <v>0</v>
      </c>
      <c r="V68" s="196">
        <f t="shared" si="14"/>
        <v>0</v>
      </c>
      <c r="W68" s="196"/>
    </row>
    <row r="69" spans="1:23" ht="13.5" customHeight="1">
      <c r="A69" s="97"/>
      <c r="B69" s="58" t="s">
        <v>370</v>
      </c>
      <c r="C69" s="257">
        <v>0</v>
      </c>
      <c r="D69" s="257">
        <v>0</v>
      </c>
      <c r="E69" s="258">
        <f t="shared" si="15"/>
        <v>0</v>
      </c>
      <c r="F69" s="257">
        <v>0</v>
      </c>
      <c r="G69" s="257">
        <v>0</v>
      </c>
      <c r="H69" s="258">
        <f t="shared" si="2"/>
        <v>0</v>
      </c>
      <c r="I69" s="196"/>
      <c r="J69" s="196"/>
      <c r="K69" s="196"/>
      <c r="L69" s="196"/>
      <c r="M69" s="196"/>
      <c r="N69" s="196"/>
      <c r="O69" s="196"/>
      <c r="P69" s="196"/>
      <c r="Q69" s="196"/>
      <c r="R69" s="196">
        <f t="shared" si="14"/>
        <v>0</v>
      </c>
      <c r="S69" s="196">
        <f t="shared" si="14"/>
        <v>0</v>
      </c>
      <c r="T69" s="196">
        <f t="shared" si="14"/>
        <v>0</v>
      </c>
      <c r="U69" s="196">
        <f t="shared" si="14"/>
        <v>0</v>
      </c>
      <c r="V69" s="196">
        <f t="shared" si="14"/>
        <v>0</v>
      </c>
      <c r="W69" s="196"/>
    </row>
    <row r="70" spans="1:23" ht="13.5" customHeight="1">
      <c r="A70" s="97"/>
      <c r="B70" s="58" t="s">
        <v>371</v>
      </c>
      <c r="C70" s="257">
        <v>0</v>
      </c>
      <c r="D70" s="257">
        <v>0</v>
      </c>
      <c r="E70" s="258">
        <f t="shared" si="15"/>
        <v>0</v>
      </c>
      <c r="F70" s="257">
        <v>0</v>
      </c>
      <c r="G70" s="257">
        <v>0</v>
      </c>
      <c r="H70" s="258">
        <f t="shared" si="2"/>
        <v>0</v>
      </c>
      <c r="I70" s="196"/>
      <c r="J70" s="196"/>
      <c r="K70" s="196"/>
      <c r="L70" s="196"/>
      <c r="M70" s="196"/>
      <c r="N70" s="196"/>
      <c r="O70" s="196"/>
      <c r="P70" s="196"/>
      <c r="Q70" s="196"/>
      <c r="R70" s="196">
        <f t="shared" si="14"/>
        <v>0</v>
      </c>
      <c r="S70" s="196">
        <f t="shared" si="14"/>
        <v>0</v>
      </c>
      <c r="T70" s="196">
        <f t="shared" si="14"/>
        <v>0</v>
      </c>
      <c r="U70" s="196">
        <f t="shared" si="14"/>
        <v>0</v>
      </c>
      <c r="V70" s="196">
        <f t="shared" si="14"/>
        <v>0</v>
      </c>
      <c r="W70" s="196"/>
    </row>
    <row r="71" spans="1:23" ht="13.5" customHeight="1">
      <c r="A71" s="97"/>
      <c r="B71" s="58" t="s">
        <v>372</v>
      </c>
      <c r="C71" s="257">
        <v>0</v>
      </c>
      <c r="D71" s="257">
        <v>0</v>
      </c>
      <c r="E71" s="258">
        <f t="shared" si="15"/>
        <v>0</v>
      </c>
      <c r="F71" s="257">
        <v>0</v>
      </c>
      <c r="G71" s="257">
        <v>0</v>
      </c>
      <c r="H71" s="258">
        <f t="shared" si="2"/>
        <v>0</v>
      </c>
      <c r="I71" s="196"/>
      <c r="J71" s="196"/>
      <c r="K71" s="196"/>
      <c r="L71" s="196"/>
      <c r="M71" s="196"/>
      <c r="N71" s="196"/>
      <c r="O71" s="196"/>
      <c r="P71" s="196"/>
      <c r="Q71" s="196"/>
      <c r="R71" s="196">
        <f t="shared" si="14"/>
        <v>0</v>
      </c>
      <c r="S71" s="196">
        <f t="shared" si="14"/>
        <v>0</v>
      </c>
      <c r="T71" s="196">
        <f t="shared" si="14"/>
        <v>0</v>
      </c>
      <c r="U71" s="196">
        <f t="shared" si="14"/>
        <v>0</v>
      </c>
      <c r="V71" s="196">
        <f t="shared" si="14"/>
        <v>0</v>
      </c>
      <c r="W71" s="196"/>
    </row>
    <row r="72" spans="1:23" ht="13.5" customHeight="1">
      <c r="A72" s="380" t="s">
        <v>373</v>
      </c>
      <c r="B72" s="381"/>
      <c r="C72" s="256">
        <v>0</v>
      </c>
      <c r="D72" s="256">
        <v>0</v>
      </c>
      <c r="E72" s="256">
        <v>0</v>
      </c>
      <c r="F72" s="256">
        <v>0</v>
      </c>
      <c r="G72" s="256">
        <v>0</v>
      </c>
      <c r="H72" s="261">
        <f t="shared" si="2"/>
        <v>0</v>
      </c>
      <c r="I72" s="196"/>
      <c r="J72" s="196"/>
      <c r="K72" s="196"/>
      <c r="L72" s="196"/>
      <c r="M72" s="196"/>
      <c r="N72" s="196"/>
      <c r="O72" s="196"/>
      <c r="P72" s="196"/>
      <c r="Q72" s="196"/>
      <c r="R72" s="196">
        <f t="shared" si="14"/>
        <v>0</v>
      </c>
      <c r="S72" s="196">
        <f t="shared" si="14"/>
        <v>0</v>
      </c>
      <c r="T72" s="196">
        <f t="shared" si="14"/>
        <v>0</v>
      </c>
      <c r="U72" s="196">
        <f t="shared" si="14"/>
        <v>0</v>
      </c>
      <c r="V72" s="196">
        <f t="shared" si="14"/>
        <v>0</v>
      </c>
      <c r="W72" s="196"/>
    </row>
    <row r="73" spans="1:23" ht="13.5" customHeight="1">
      <c r="A73" s="97"/>
      <c r="B73" s="58" t="s">
        <v>374</v>
      </c>
      <c r="C73" s="257">
        <v>0</v>
      </c>
      <c r="D73" s="257">
        <v>0</v>
      </c>
      <c r="E73" s="258">
        <f>C73+D73</f>
        <v>0</v>
      </c>
      <c r="F73" s="257">
        <v>0</v>
      </c>
      <c r="G73" s="257">
        <v>0</v>
      </c>
      <c r="H73" s="258">
        <f t="shared" si="2"/>
        <v>0</v>
      </c>
      <c r="I73" s="196"/>
      <c r="J73" s="196"/>
      <c r="K73" s="196"/>
      <c r="L73" s="196"/>
      <c r="M73" s="196"/>
      <c r="N73" s="196"/>
      <c r="O73" s="196"/>
      <c r="P73" s="196"/>
      <c r="Q73" s="196"/>
      <c r="R73" s="196">
        <f t="shared" si="14"/>
        <v>0</v>
      </c>
      <c r="S73" s="196">
        <f t="shared" si="14"/>
        <v>0</v>
      </c>
      <c r="T73" s="196">
        <f t="shared" si="14"/>
        <v>0</v>
      </c>
      <c r="U73" s="196">
        <f t="shared" si="14"/>
        <v>0</v>
      </c>
      <c r="V73" s="196">
        <f t="shared" si="14"/>
        <v>0</v>
      </c>
      <c r="W73" s="196"/>
    </row>
    <row r="74" spans="1:23" ht="13.5" customHeight="1">
      <c r="A74" s="97"/>
      <c r="B74" s="58" t="s">
        <v>375</v>
      </c>
      <c r="C74" s="257">
        <v>0</v>
      </c>
      <c r="D74" s="257">
        <v>0</v>
      </c>
      <c r="E74" s="258">
        <f>C74+D74</f>
        <v>0</v>
      </c>
      <c r="F74" s="257">
        <v>0</v>
      </c>
      <c r="G74" s="257">
        <v>0</v>
      </c>
      <c r="H74" s="258">
        <f t="shared" si="2"/>
        <v>0</v>
      </c>
      <c r="I74" s="196"/>
      <c r="J74" s="196"/>
      <c r="K74" s="196"/>
      <c r="L74" s="196"/>
      <c r="M74" s="196"/>
      <c r="N74" s="196"/>
      <c r="O74" s="196"/>
      <c r="P74" s="196"/>
      <c r="Q74" s="196"/>
      <c r="R74" s="196">
        <f t="shared" si="14"/>
        <v>0</v>
      </c>
      <c r="S74" s="196">
        <f t="shared" si="14"/>
        <v>0</v>
      </c>
      <c r="T74" s="196">
        <f t="shared" si="14"/>
        <v>0</v>
      </c>
      <c r="U74" s="196">
        <f t="shared" si="14"/>
        <v>0</v>
      </c>
      <c r="V74" s="196">
        <f t="shared" si="14"/>
        <v>0</v>
      </c>
      <c r="W74" s="196"/>
    </row>
    <row r="75" spans="1:23" ht="13.5" customHeight="1">
      <c r="A75" s="97"/>
      <c r="B75" s="58" t="s">
        <v>376</v>
      </c>
      <c r="C75" s="257">
        <v>0</v>
      </c>
      <c r="D75" s="257">
        <v>0</v>
      </c>
      <c r="E75" s="258">
        <f>C75+D75</f>
        <v>0</v>
      </c>
      <c r="F75" s="257">
        <v>0</v>
      </c>
      <c r="G75" s="257">
        <v>0</v>
      </c>
      <c r="H75" s="258">
        <f t="shared" si="2"/>
        <v>0</v>
      </c>
      <c r="I75" s="196"/>
      <c r="J75" s="196"/>
      <c r="K75" s="196"/>
      <c r="L75" s="196"/>
      <c r="M75" s="196"/>
      <c r="N75" s="196"/>
      <c r="O75" s="196"/>
      <c r="P75" s="196"/>
      <c r="Q75" s="196"/>
      <c r="R75" s="196">
        <f t="shared" si="14"/>
        <v>0</v>
      </c>
      <c r="S75" s="196">
        <f t="shared" si="14"/>
        <v>0</v>
      </c>
      <c r="T75" s="196">
        <f t="shared" si="14"/>
        <v>0</v>
      </c>
      <c r="U75" s="196">
        <f t="shared" si="14"/>
        <v>0</v>
      </c>
      <c r="V75" s="196">
        <f t="shared" si="14"/>
        <v>0</v>
      </c>
      <c r="W75" s="196"/>
    </row>
    <row r="76" spans="1:23" ht="13.5" customHeight="1">
      <c r="A76" s="380" t="s">
        <v>377</v>
      </c>
      <c r="B76" s="381"/>
      <c r="C76" s="256">
        <v>0</v>
      </c>
      <c r="D76" s="256">
        <v>0</v>
      </c>
      <c r="E76" s="256">
        <v>0</v>
      </c>
      <c r="F76" s="256">
        <v>0</v>
      </c>
      <c r="G76" s="256">
        <v>0</v>
      </c>
      <c r="H76" s="261">
        <f t="shared" si="2"/>
        <v>0</v>
      </c>
      <c r="I76" s="196"/>
      <c r="J76" s="196"/>
      <c r="K76" s="196"/>
      <c r="L76" s="196"/>
      <c r="M76" s="196"/>
      <c r="N76" s="196"/>
      <c r="O76" s="196"/>
      <c r="P76" s="196"/>
      <c r="Q76" s="196"/>
      <c r="R76" s="196">
        <f t="shared" si="14"/>
        <v>0</v>
      </c>
      <c r="S76" s="196">
        <f t="shared" si="14"/>
        <v>0</v>
      </c>
      <c r="T76" s="196">
        <f t="shared" si="14"/>
        <v>0</v>
      </c>
      <c r="U76" s="196">
        <f t="shared" si="14"/>
        <v>0</v>
      </c>
      <c r="V76" s="196">
        <f t="shared" si="14"/>
        <v>0</v>
      </c>
      <c r="W76" s="196"/>
    </row>
    <row r="77" spans="1:23" ht="13.5" customHeight="1">
      <c r="A77" s="97"/>
      <c r="B77" s="58" t="s">
        <v>378</v>
      </c>
      <c r="C77" s="257">
        <v>0</v>
      </c>
      <c r="D77" s="257">
        <v>0</v>
      </c>
      <c r="E77" s="258">
        <f aca="true" t="shared" si="16" ref="E77:E83">C77+D77</f>
        <v>0</v>
      </c>
      <c r="F77" s="257">
        <v>0</v>
      </c>
      <c r="G77" s="257">
        <v>0</v>
      </c>
      <c r="H77" s="258">
        <f aca="true" t="shared" si="17" ref="H77:H83">+E77-F77</f>
        <v>0</v>
      </c>
      <c r="I77" s="196"/>
      <c r="J77" s="196"/>
      <c r="K77" s="196"/>
      <c r="L77" s="196"/>
      <c r="M77" s="196"/>
      <c r="N77" s="196"/>
      <c r="O77" s="196"/>
      <c r="P77" s="196"/>
      <c r="Q77" s="196"/>
      <c r="R77" s="196">
        <f t="shared" si="14"/>
        <v>0</v>
      </c>
      <c r="S77" s="196">
        <f t="shared" si="14"/>
        <v>0</v>
      </c>
      <c r="T77" s="196">
        <f t="shared" si="14"/>
        <v>0</v>
      </c>
      <c r="U77" s="196">
        <f t="shared" si="14"/>
        <v>0</v>
      </c>
      <c r="V77" s="196">
        <f t="shared" si="14"/>
        <v>0</v>
      </c>
      <c r="W77" s="196"/>
    </row>
    <row r="78" spans="1:23" ht="13.5" customHeight="1">
      <c r="A78" s="97"/>
      <c r="B78" s="58" t="s">
        <v>379</v>
      </c>
      <c r="C78" s="257">
        <v>0</v>
      </c>
      <c r="D78" s="257">
        <v>0</v>
      </c>
      <c r="E78" s="258">
        <f t="shared" si="16"/>
        <v>0</v>
      </c>
      <c r="F78" s="257">
        <v>0</v>
      </c>
      <c r="G78" s="257">
        <v>0</v>
      </c>
      <c r="H78" s="258">
        <f t="shared" si="17"/>
        <v>0</v>
      </c>
      <c r="I78" s="196"/>
      <c r="J78" s="196"/>
      <c r="K78" s="196"/>
      <c r="L78" s="196"/>
      <c r="M78" s="196"/>
      <c r="N78" s="196"/>
      <c r="O78" s="196"/>
      <c r="P78" s="196"/>
      <c r="Q78" s="196"/>
      <c r="R78" s="196">
        <f t="shared" si="14"/>
        <v>0</v>
      </c>
      <c r="S78" s="196">
        <f t="shared" si="14"/>
        <v>0</v>
      </c>
      <c r="T78" s="196">
        <f t="shared" si="14"/>
        <v>0</v>
      </c>
      <c r="U78" s="196">
        <f t="shared" si="14"/>
        <v>0</v>
      </c>
      <c r="V78" s="196">
        <f t="shared" si="14"/>
        <v>0</v>
      </c>
      <c r="W78" s="196"/>
    </row>
    <row r="79" spans="1:23" ht="13.5" customHeight="1">
      <c r="A79" s="97"/>
      <c r="B79" s="58" t="s">
        <v>380</v>
      </c>
      <c r="C79" s="257">
        <v>0</v>
      </c>
      <c r="D79" s="257">
        <v>0</v>
      </c>
      <c r="E79" s="258">
        <f t="shared" si="16"/>
        <v>0</v>
      </c>
      <c r="F79" s="257">
        <v>0</v>
      </c>
      <c r="G79" s="257">
        <v>0</v>
      </c>
      <c r="H79" s="258">
        <f t="shared" si="17"/>
        <v>0</v>
      </c>
      <c r="I79" s="196"/>
      <c r="J79" s="196"/>
      <c r="K79" s="196"/>
      <c r="L79" s="196"/>
      <c r="M79" s="196"/>
      <c r="N79" s="196"/>
      <c r="O79" s="196"/>
      <c r="P79" s="196"/>
      <c r="Q79" s="196"/>
      <c r="R79" s="196">
        <f t="shared" si="14"/>
        <v>0</v>
      </c>
      <c r="S79" s="196">
        <f t="shared" si="14"/>
        <v>0</v>
      </c>
      <c r="T79" s="196">
        <f t="shared" si="14"/>
        <v>0</v>
      </c>
      <c r="U79" s="196">
        <f t="shared" si="14"/>
        <v>0</v>
      </c>
      <c r="V79" s="196">
        <f t="shared" si="14"/>
        <v>0</v>
      </c>
      <c r="W79" s="196"/>
    </row>
    <row r="80" spans="1:23" ht="13.5" customHeight="1">
      <c r="A80" s="97"/>
      <c r="B80" s="58" t="s">
        <v>381</v>
      </c>
      <c r="C80" s="257">
        <v>0</v>
      </c>
      <c r="D80" s="257">
        <v>0</v>
      </c>
      <c r="E80" s="258">
        <f t="shared" si="16"/>
        <v>0</v>
      </c>
      <c r="F80" s="257">
        <v>0</v>
      </c>
      <c r="G80" s="257">
        <v>0</v>
      </c>
      <c r="H80" s="258">
        <f t="shared" si="17"/>
        <v>0</v>
      </c>
      <c r="I80" s="196"/>
      <c r="J80" s="196"/>
      <c r="K80" s="196"/>
      <c r="L80" s="196"/>
      <c r="M80" s="196"/>
      <c r="N80" s="196"/>
      <c r="O80" s="196"/>
      <c r="P80" s="196"/>
      <c r="Q80" s="196"/>
      <c r="R80" s="196">
        <f t="shared" si="14"/>
        <v>0</v>
      </c>
      <c r="S80" s="196">
        <f t="shared" si="14"/>
        <v>0</v>
      </c>
      <c r="T80" s="196">
        <f t="shared" si="14"/>
        <v>0</v>
      </c>
      <c r="U80" s="196">
        <f t="shared" si="14"/>
        <v>0</v>
      </c>
      <c r="V80" s="196">
        <f t="shared" si="14"/>
        <v>0</v>
      </c>
      <c r="W80" s="196"/>
    </row>
    <row r="81" spans="1:23" ht="13.5" customHeight="1">
      <c r="A81" s="97"/>
      <c r="B81" s="58" t="s">
        <v>382</v>
      </c>
      <c r="C81" s="257">
        <v>0</v>
      </c>
      <c r="D81" s="257">
        <v>0</v>
      </c>
      <c r="E81" s="258">
        <f t="shared" si="16"/>
        <v>0</v>
      </c>
      <c r="F81" s="257">
        <v>0</v>
      </c>
      <c r="G81" s="257">
        <v>0</v>
      </c>
      <c r="H81" s="258">
        <f t="shared" si="17"/>
        <v>0</v>
      </c>
      <c r="I81" s="196"/>
      <c r="J81" s="196"/>
      <c r="K81" s="196"/>
      <c r="L81" s="196"/>
      <c r="M81" s="196"/>
      <c r="N81" s="196"/>
      <c r="O81" s="196"/>
      <c r="P81" s="196"/>
      <c r="Q81" s="196"/>
      <c r="R81" s="196">
        <f t="shared" si="14"/>
        <v>0</v>
      </c>
      <c r="S81" s="196">
        <f t="shared" si="14"/>
        <v>0</v>
      </c>
      <c r="T81" s="196">
        <f t="shared" si="14"/>
        <v>0</v>
      </c>
      <c r="U81" s="196">
        <f t="shared" si="14"/>
        <v>0</v>
      </c>
      <c r="V81" s="196">
        <f t="shared" si="14"/>
        <v>0</v>
      </c>
      <c r="W81" s="196"/>
    </row>
    <row r="82" spans="1:23" ht="13.5" customHeight="1">
      <c r="A82" s="97"/>
      <c r="B82" s="58" t="s">
        <v>383</v>
      </c>
      <c r="C82" s="257">
        <v>0</v>
      </c>
      <c r="D82" s="257">
        <v>0</v>
      </c>
      <c r="E82" s="258">
        <f t="shared" si="16"/>
        <v>0</v>
      </c>
      <c r="F82" s="257">
        <v>0</v>
      </c>
      <c r="G82" s="257">
        <v>0</v>
      </c>
      <c r="H82" s="258">
        <f t="shared" si="17"/>
        <v>0</v>
      </c>
      <c r="I82" s="196"/>
      <c r="J82" s="196"/>
      <c r="K82" s="196"/>
      <c r="L82" s="196"/>
      <c r="M82" s="196"/>
      <c r="N82" s="196"/>
      <c r="O82" s="196"/>
      <c r="P82" s="196"/>
      <c r="Q82" s="196"/>
      <c r="R82" s="196">
        <f t="shared" si="14"/>
        <v>0</v>
      </c>
      <c r="S82" s="196">
        <f t="shared" si="14"/>
        <v>0</v>
      </c>
      <c r="T82" s="196">
        <f t="shared" si="14"/>
        <v>0</v>
      </c>
      <c r="U82" s="196">
        <f t="shared" si="14"/>
        <v>0</v>
      </c>
      <c r="V82" s="196">
        <f t="shared" si="14"/>
        <v>0</v>
      </c>
      <c r="W82" s="196"/>
    </row>
    <row r="83" spans="1:23" ht="13.5" customHeight="1" thickBot="1">
      <c r="A83" s="188"/>
      <c r="B83" s="59" t="s">
        <v>384</v>
      </c>
      <c r="C83" s="262">
        <v>0</v>
      </c>
      <c r="D83" s="262">
        <v>0</v>
      </c>
      <c r="E83" s="263">
        <f t="shared" si="16"/>
        <v>0</v>
      </c>
      <c r="F83" s="262">
        <v>0</v>
      </c>
      <c r="G83" s="262">
        <v>0</v>
      </c>
      <c r="H83" s="263">
        <f t="shared" si="17"/>
        <v>0</v>
      </c>
      <c r="I83" s="196"/>
      <c r="J83" s="196"/>
      <c r="K83" s="196"/>
      <c r="L83" s="196"/>
      <c r="M83" s="196"/>
      <c r="N83" s="196"/>
      <c r="O83" s="196"/>
      <c r="P83" s="196"/>
      <c r="Q83" s="196"/>
      <c r="R83" s="196">
        <f t="shared" si="14"/>
        <v>0</v>
      </c>
      <c r="S83" s="196">
        <f t="shared" si="14"/>
        <v>0</v>
      </c>
      <c r="T83" s="196">
        <f t="shared" si="14"/>
        <v>0</v>
      </c>
      <c r="U83" s="196">
        <f t="shared" si="14"/>
        <v>0</v>
      </c>
      <c r="V83" s="196">
        <f t="shared" si="14"/>
        <v>0</v>
      </c>
      <c r="W83" s="196"/>
    </row>
    <row r="84" spans="1:23" ht="13.5" customHeight="1">
      <c r="A84" s="384" t="s">
        <v>385</v>
      </c>
      <c r="B84" s="385"/>
      <c r="C84" s="264">
        <f>+C85+C93+C103+C113+C123+C133+C137+C146+C150</f>
        <v>5217859982</v>
      </c>
      <c r="D84" s="264">
        <f>+D85+D93+D103+D113+D123+D133+D137+D146+D150</f>
        <v>258126593</v>
      </c>
      <c r="E84" s="264">
        <f>+E85+E93+E103+E113+E123+E133+E137+E146+E150</f>
        <v>5475986575</v>
      </c>
      <c r="F84" s="264">
        <f>+F85+F93+F103+F113+F123+F133+F137+F146+F150</f>
        <v>2873506156</v>
      </c>
      <c r="G84" s="264">
        <f>+G85+G93+G103+G113+G123+G133+G137+G146+G150</f>
        <v>2857798068</v>
      </c>
      <c r="H84" s="264">
        <f>+E84-F84</f>
        <v>2602480419</v>
      </c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</row>
    <row r="85" spans="1:23" ht="13.5" customHeight="1">
      <c r="A85" s="380" t="s">
        <v>312</v>
      </c>
      <c r="B85" s="381"/>
      <c r="C85" s="256">
        <f>SUM(C86:C92)</f>
        <v>5014021690</v>
      </c>
      <c r="D85" s="256">
        <f>SUM(D86:D92)</f>
        <v>143872792</v>
      </c>
      <c r="E85" s="256">
        <f>SUM(E86:E92)</f>
        <v>5157894482</v>
      </c>
      <c r="F85" s="256">
        <f>SUM(F86:F92)</f>
        <v>2736369458</v>
      </c>
      <c r="G85" s="256">
        <f>SUM(G86:G92)</f>
        <v>2736098049</v>
      </c>
      <c r="H85" s="261">
        <f aca="true" t="shared" si="18" ref="H85:H148">+E85-F85</f>
        <v>2421525024</v>
      </c>
      <c r="I85" s="196"/>
      <c r="J85" s="196"/>
      <c r="K85" s="196"/>
      <c r="L85" s="196"/>
      <c r="M85" s="196"/>
      <c r="N85" s="196"/>
      <c r="O85" s="196"/>
      <c r="P85" s="196"/>
      <c r="Q85" s="196"/>
      <c r="R85" s="196"/>
      <c r="S85" s="196"/>
      <c r="T85" s="196"/>
      <c r="U85" s="196"/>
      <c r="V85" s="196"/>
      <c r="W85" s="196"/>
    </row>
    <row r="86" spans="1:23" ht="13.5" customHeight="1">
      <c r="A86" s="97"/>
      <c r="B86" s="58" t="s">
        <v>313</v>
      </c>
      <c r="C86" s="257">
        <v>3658400484</v>
      </c>
      <c r="D86" s="258">
        <v>-25678312</v>
      </c>
      <c r="E86" s="258">
        <f aca="true" t="shared" si="19" ref="E86:E92">C86+D86</f>
        <v>3632722172</v>
      </c>
      <c r="F86" s="258">
        <v>1672227526</v>
      </c>
      <c r="G86" s="258">
        <v>1672227526</v>
      </c>
      <c r="H86" s="258">
        <f t="shared" si="18"/>
        <v>1960494646</v>
      </c>
      <c r="I86" s="86"/>
      <c r="J86" s="86"/>
      <c r="K86" s="196"/>
      <c r="L86" s="196"/>
      <c r="M86" s="196"/>
      <c r="N86" s="196"/>
      <c r="O86" s="196"/>
      <c r="P86" s="196"/>
      <c r="Q86" s="196"/>
      <c r="R86" s="196">
        <f aca="true" t="shared" si="20" ref="R86:V92">ROUND(C86,0)</f>
        <v>3658400484</v>
      </c>
      <c r="S86" s="196">
        <f t="shared" si="20"/>
        <v>-25678312</v>
      </c>
      <c r="T86" s="196">
        <f t="shared" si="20"/>
        <v>3632722172</v>
      </c>
      <c r="U86" s="196">
        <f t="shared" si="20"/>
        <v>1672227526</v>
      </c>
      <c r="V86" s="196">
        <f t="shared" si="20"/>
        <v>1672227526</v>
      </c>
      <c r="W86" s="196"/>
    </row>
    <row r="87" spans="1:23" ht="13.5" customHeight="1">
      <c r="A87" s="97"/>
      <c r="B87" s="58" t="s">
        <v>314</v>
      </c>
      <c r="C87" s="257">
        <v>16638737</v>
      </c>
      <c r="D87" s="258">
        <v>10969811</v>
      </c>
      <c r="E87" s="258">
        <f t="shared" si="19"/>
        <v>27608548</v>
      </c>
      <c r="F87" s="258">
        <v>17268081</v>
      </c>
      <c r="G87" s="258">
        <v>17129729</v>
      </c>
      <c r="H87" s="258">
        <f t="shared" si="18"/>
        <v>10340467</v>
      </c>
      <c r="I87" s="86"/>
      <c r="J87" s="86"/>
      <c r="K87" s="196"/>
      <c r="L87" s="196"/>
      <c r="M87" s="196"/>
      <c r="N87" s="196"/>
      <c r="O87" s="196"/>
      <c r="P87" s="196"/>
      <c r="Q87" s="196"/>
      <c r="R87" s="196">
        <f t="shared" si="20"/>
        <v>16638737</v>
      </c>
      <c r="S87" s="196">
        <f t="shared" si="20"/>
        <v>10969811</v>
      </c>
      <c r="T87" s="196">
        <f t="shared" si="20"/>
        <v>27608548</v>
      </c>
      <c r="U87" s="196">
        <f t="shared" si="20"/>
        <v>17268081</v>
      </c>
      <c r="V87" s="196">
        <f t="shared" si="20"/>
        <v>17129729</v>
      </c>
      <c r="W87" s="196"/>
    </row>
    <row r="88" spans="1:23" ht="13.5" customHeight="1">
      <c r="A88" s="97"/>
      <c r="B88" s="58" t="s">
        <v>315</v>
      </c>
      <c r="C88" s="257">
        <v>593733003</v>
      </c>
      <c r="D88" s="258">
        <v>157510369</v>
      </c>
      <c r="E88" s="258">
        <f t="shared" si="19"/>
        <v>751243372</v>
      </c>
      <c r="F88" s="258">
        <v>599023204</v>
      </c>
      <c r="G88" s="258">
        <v>598890147</v>
      </c>
      <c r="H88" s="258">
        <f t="shared" si="18"/>
        <v>152220168</v>
      </c>
      <c r="I88" s="86"/>
      <c r="J88" s="86"/>
      <c r="K88" s="196"/>
      <c r="L88" s="196"/>
      <c r="M88" s="196"/>
      <c r="N88" s="196"/>
      <c r="O88" s="196"/>
      <c r="P88" s="196"/>
      <c r="Q88" s="196"/>
      <c r="R88" s="196">
        <f t="shared" si="20"/>
        <v>593733003</v>
      </c>
      <c r="S88" s="196">
        <f t="shared" si="20"/>
        <v>157510369</v>
      </c>
      <c r="T88" s="196">
        <f t="shared" si="20"/>
        <v>751243372</v>
      </c>
      <c r="U88" s="196">
        <f t="shared" si="20"/>
        <v>599023204</v>
      </c>
      <c r="V88" s="196">
        <f t="shared" si="20"/>
        <v>598890147</v>
      </c>
      <c r="W88" s="196"/>
    </row>
    <row r="89" spans="1:23" ht="13.5" customHeight="1">
      <c r="A89" s="97"/>
      <c r="B89" s="58" t="s">
        <v>316</v>
      </c>
      <c r="C89" s="257">
        <v>0</v>
      </c>
      <c r="D89" s="258">
        <v>0</v>
      </c>
      <c r="E89" s="258">
        <f t="shared" si="19"/>
        <v>0</v>
      </c>
      <c r="F89" s="258">
        <v>0</v>
      </c>
      <c r="G89" s="258">
        <v>0</v>
      </c>
      <c r="H89" s="258">
        <f t="shared" si="18"/>
        <v>0</v>
      </c>
      <c r="I89" s="86"/>
      <c r="J89" s="86"/>
      <c r="K89" s="196"/>
      <c r="L89" s="196"/>
      <c r="M89" s="196"/>
      <c r="N89" s="196"/>
      <c r="O89" s="196"/>
      <c r="P89" s="196"/>
      <c r="Q89" s="196"/>
      <c r="R89" s="196">
        <f t="shared" si="20"/>
        <v>0</v>
      </c>
      <c r="S89" s="196">
        <f t="shared" si="20"/>
        <v>0</v>
      </c>
      <c r="T89" s="196">
        <f t="shared" si="20"/>
        <v>0</v>
      </c>
      <c r="U89" s="196">
        <f t="shared" si="20"/>
        <v>0</v>
      </c>
      <c r="V89" s="196">
        <f t="shared" si="20"/>
        <v>0</v>
      </c>
      <c r="W89" s="196"/>
    </row>
    <row r="90" spans="1:23" ht="13.5" customHeight="1">
      <c r="A90" s="97"/>
      <c r="B90" s="58" t="s">
        <v>317</v>
      </c>
      <c r="C90" s="257">
        <v>694173466</v>
      </c>
      <c r="D90" s="258">
        <v>1215965</v>
      </c>
      <c r="E90" s="258">
        <f t="shared" si="19"/>
        <v>695389431</v>
      </c>
      <c r="F90" s="258">
        <v>410258482</v>
      </c>
      <c r="G90" s="258">
        <v>410258482</v>
      </c>
      <c r="H90" s="258">
        <f t="shared" si="18"/>
        <v>285130949</v>
      </c>
      <c r="I90" s="86"/>
      <c r="J90" s="86"/>
      <c r="K90" s="196"/>
      <c r="L90" s="196"/>
      <c r="M90" s="196"/>
      <c r="N90" s="196"/>
      <c r="O90" s="196"/>
      <c r="P90" s="196"/>
      <c r="Q90" s="196"/>
      <c r="R90" s="196">
        <f t="shared" si="20"/>
        <v>694173466</v>
      </c>
      <c r="S90" s="196">
        <f t="shared" si="20"/>
        <v>1215965</v>
      </c>
      <c r="T90" s="196">
        <f t="shared" si="20"/>
        <v>695389431</v>
      </c>
      <c r="U90" s="196">
        <f t="shared" si="20"/>
        <v>410258482</v>
      </c>
      <c r="V90" s="196">
        <f t="shared" si="20"/>
        <v>410258482</v>
      </c>
      <c r="W90" s="196"/>
    </row>
    <row r="91" spans="1:23" ht="13.5" customHeight="1">
      <c r="A91" s="97"/>
      <c r="B91" s="58" t="s">
        <v>318</v>
      </c>
      <c r="C91" s="257">
        <v>0</v>
      </c>
      <c r="D91" s="258">
        <v>0</v>
      </c>
      <c r="E91" s="258">
        <f t="shared" si="19"/>
        <v>0</v>
      </c>
      <c r="F91" s="258">
        <v>0</v>
      </c>
      <c r="G91" s="258">
        <v>0</v>
      </c>
      <c r="H91" s="258">
        <f t="shared" si="18"/>
        <v>0</v>
      </c>
      <c r="I91" s="86"/>
      <c r="J91" s="86"/>
      <c r="K91" s="196"/>
      <c r="L91" s="196"/>
      <c r="M91" s="196"/>
      <c r="N91" s="196"/>
      <c r="O91" s="196"/>
      <c r="P91" s="196"/>
      <c r="Q91" s="196"/>
      <c r="R91" s="196">
        <f t="shared" si="20"/>
        <v>0</v>
      </c>
      <c r="S91" s="196">
        <f t="shared" si="20"/>
        <v>0</v>
      </c>
      <c r="T91" s="196">
        <f t="shared" si="20"/>
        <v>0</v>
      </c>
      <c r="U91" s="196">
        <f t="shared" si="20"/>
        <v>0</v>
      </c>
      <c r="V91" s="196">
        <f t="shared" si="20"/>
        <v>0</v>
      </c>
      <c r="W91" s="196"/>
    </row>
    <row r="92" spans="1:23" ht="13.5" customHeight="1">
      <c r="A92" s="97"/>
      <c r="B92" s="58" t="s">
        <v>319</v>
      </c>
      <c r="C92" s="257">
        <v>51076000</v>
      </c>
      <c r="D92" s="258">
        <v>-145041</v>
      </c>
      <c r="E92" s="258">
        <f t="shared" si="19"/>
        <v>50930959</v>
      </c>
      <c r="F92" s="258">
        <v>37592165</v>
      </c>
      <c r="G92" s="258">
        <v>37592165</v>
      </c>
      <c r="H92" s="258">
        <f t="shared" si="18"/>
        <v>13338794</v>
      </c>
      <c r="I92" s="86"/>
      <c r="J92" s="86"/>
      <c r="K92" s="196"/>
      <c r="L92" s="196"/>
      <c r="M92" s="196"/>
      <c r="N92" s="196"/>
      <c r="O92" s="196"/>
      <c r="P92" s="196"/>
      <c r="Q92" s="196"/>
      <c r="R92" s="196">
        <f t="shared" si="20"/>
        <v>51076000</v>
      </c>
      <c r="S92" s="196">
        <f t="shared" si="20"/>
        <v>-145041</v>
      </c>
      <c r="T92" s="196">
        <f t="shared" si="20"/>
        <v>50930959</v>
      </c>
      <c r="U92" s="196">
        <f t="shared" si="20"/>
        <v>37592165</v>
      </c>
      <c r="V92" s="196">
        <f t="shared" si="20"/>
        <v>37592165</v>
      </c>
      <c r="W92" s="196"/>
    </row>
    <row r="93" spans="1:23" ht="13.5" customHeight="1">
      <c r="A93" s="380" t="s">
        <v>320</v>
      </c>
      <c r="B93" s="381"/>
      <c r="C93" s="256">
        <f>SUM(C94:C102)</f>
        <v>73244062</v>
      </c>
      <c r="D93" s="256">
        <f>SUM(D94:D102)</f>
        <v>86166986</v>
      </c>
      <c r="E93" s="256">
        <f>SUM(E94:E102)</f>
        <v>159411048</v>
      </c>
      <c r="F93" s="256">
        <f>SUM(F94:F102)</f>
        <v>53676533</v>
      </c>
      <c r="G93" s="256">
        <f>SUM(G94:G102)</f>
        <v>44876840</v>
      </c>
      <c r="H93" s="261">
        <f>+E93-F93</f>
        <v>105734515</v>
      </c>
      <c r="I93" s="196"/>
      <c r="J93" s="196"/>
      <c r="K93" s="196"/>
      <c r="L93" s="196"/>
      <c r="M93" s="196"/>
      <c r="N93" s="196"/>
      <c r="O93" s="196"/>
      <c r="P93" s="196"/>
      <c r="Q93" s="196"/>
      <c r="R93" s="196"/>
      <c r="S93" s="196"/>
      <c r="T93" s="196"/>
      <c r="U93" s="196"/>
      <c r="V93" s="196"/>
      <c r="W93" s="196"/>
    </row>
    <row r="94" spans="1:23" ht="13.5" customHeight="1">
      <c r="A94" s="97"/>
      <c r="B94" s="58" t="s">
        <v>321</v>
      </c>
      <c r="C94" s="257">
        <v>15906002</v>
      </c>
      <c r="D94" s="258">
        <v>53766819</v>
      </c>
      <c r="E94" s="258">
        <f aca="true" t="shared" si="21" ref="E94:E102">C94+D94</f>
        <v>69672821</v>
      </c>
      <c r="F94" s="258">
        <v>10838953</v>
      </c>
      <c r="G94" s="258">
        <v>10229917</v>
      </c>
      <c r="H94" s="258">
        <f t="shared" si="18"/>
        <v>58833868</v>
      </c>
      <c r="I94" s="86"/>
      <c r="J94" s="86"/>
      <c r="K94" s="196"/>
      <c r="L94" s="196"/>
      <c r="M94" s="196"/>
      <c r="N94" s="196"/>
      <c r="O94" s="196"/>
      <c r="P94" s="196"/>
      <c r="Q94" s="196"/>
      <c r="R94" s="196">
        <f aca="true" t="shared" si="22" ref="R94:V102">ROUND(C94,0)</f>
        <v>15906002</v>
      </c>
      <c r="S94" s="196">
        <f t="shared" si="22"/>
        <v>53766819</v>
      </c>
      <c r="T94" s="196">
        <f t="shared" si="22"/>
        <v>69672821</v>
      </c>
      <c r="U94" s="196">
        <f t="shared" si="22"/>
        <v>10838953</v>
      </c>
      <c r="V94" s="196">
        <f t="shared" si="22"/>
        <v>10229917</v>
      </c>
      <c r="W94" s="196"/>
    </row>
    <row r="95" spans="1:23" ht="13.5" customHeight="1">
      <c r="A95" s="97"/>
      <c r="B95" s="58" t="s">
        <v>322</v>
      </c>
      <c r="C95" s="257">
        <v>52871060</v>
      </c>
      <c r="D95" s="258">
        <v>27628972</v>
      </c>
      <c r="E95" s="258">
        <f t="shared" si="21"/>
        <v>80500032</v>
      </c>
      <c r="F95" s="258">
        <v>39776199</v>
      </c>
      <c r="G95" s="258">
        <v>32217749</v>
      </c>
      <c r="H95" s="258">
        <f t="shared" si="18"/>
        <v>40723833</v>
      </c>
      <c r="I95" s="86"/>
      <c r="J95" s="86"/>
      <c r="K95" s="196"/>
      <c r="L95" s="196"/>
      <c r="M95" s="196"/>
      <c r="N95" s="196"/>
      <c r="O95" s="196"/>
      <c r="P95" s="196"/>
      <c r="Q95" s="196"/>
      <c r="R95" s="196">
        <f t="shared" si="22"/>
        <v>52871060</v>
      </c>
      <c r="S95" s="196">
        <f t="shared" si="22"/>
        <v>27628972</v>
      </c>
      <c r="T95" s="196">
        <f t="shared" si="22"/>
        <v>80500032</v>
      </c>
      <c r="U95" s="196">
        <f t="shared" si="22"/>
        <v>39776199</v>
      </c>
      <c r="V95" s="196">
        <f t="shared" si="22"/>
        <v>32217749</v>
      </c>
      <c r="W95" s="196"/>
    </row>
    <row r="96" spans="1:23" ht="13.5" customHeight="1">
      <c r="A96" s="97"/>
      <c r="B96" s="58" t="s">
        <v>323</v>
      </c>
      <c r="C96" s="257">
        <v>0</v>
      </c>
      <c r="D96" s="258">
        <v>1914</v>
      </c>
      <c r="E96" s="258">
        <f t="shared" si="21"/>
        <v>1914</v>
      </c>
      <c r="F96" s="258">
        <v>1914</v>
      </c>
      <c r="G96" s="258">
        <v>1914</v>
      </c>
      <c r="H96" s="258">
        <f t="shared" si="18"/>
        <v>0</v>
      </c>
      <c r="I96" s="86"/>
      <c r="J96" s="86"/>
      <c r="K96" s="196"/>
      <c r="L96" s="196"/>
      <c r="M96" s="196"/>
      <c r="N96" s="196"/>
      <c r="O96" s="196"/>
      <c r="P96" s="196"/>
      <c r="Q96" s="196"/>
      <c r="R96" s="196">
        <f t="shared" si="22"/>
        <v>0</v>
      </c>
      <c r="S96" s="196">
        <f t="shared" si="22"/>
        <v>1914</v>
      </c>
      <c r="T96" s="196">
        <f t="shared" si="22"/>
        <v>1914</v>
      </c>
      <c r="U96" s="196">
        <f t="shared" si="22"/>
        <v>1914</v>
      </c>
      <c r="V96" s="196">
        <f t="shared" si="22"/>
        <v>1914</v>
      </c>
      <c r="W96" s="196"/>
    </row>
    <row r="97" spans="1:23" ht="13.5" customHeight="1">
      <c r="A97" s="97"/>
      <c r="B97" s="58" t="s">
        <v>324</v>
      </c>
      <c r="C97" s="257">
        <v>482000</v>
      </c>
      <c r="D97" s="258">
        <v>-279569</v>
      </c>
      <c r="E97" s="258">
        <f t="shared" si="21"/>
        <v>202431</v>
      </c>
      <c r="F97" s="258">
        <v>130353</v>
      </c>
      <c r="G97" s="258">
        <v>90902</v>
      </c>
      <c r="H97" s="258">
        <f t="shared" si="18"/>
        <v>72078</v>
      </c>
      <c r="I97" s="86"/>
      <c r="J97" s="86"/>
      <c r="K97" s="196"/>
      <c r="L97" s="196"/>
      <c r="M97" s="196"/>
      <c r="N97" s="196"/>
      <c r="O97" s="196"/>
      <c r="P97" s="196"/>
      <c r="Q97" s="196"/>
      <c r="R97" s="196">
        <f t="shared" si="22"/>
        <v>482000</v>
      </c>
      <c r="S97" s="196">
        <f t="shared" si="22"/>
        <v>-279569</v>
      </c>
      <c r="T97" s="196">
        <f t="shared" si="22"/>
        <v>202431</v>
      </c>
      <c r="U97" s="196">
        <f t="shared" si="22"/>
        <v>130353</v>
      </c>
      <c r="V97" s="196">
        <f t="shared" si="22"/>
        <v>90902</v>
      </c>
      <c r="W97" s="196"/>
    </row>
    <row r="98" spans="1:23" ht="13.5" customHeight="1">
      <c r="A98" s="97"/>
      <c r="B98" s="58" t="s">
        <v>325</v>
      </c>
      <c r="C98" s="257">
        <v>2103000</v>
      </c>
      <c r="D98" s="258">
        <v>15006</v>
      </c>
      <c r="E98" s="258">
        <f t="shared" si="21"/>
        <v>2118006</v>
      </c>
      <c r="F98" s="258">
        <v>1493802</v>
      </c>
      <c r="G98" s="258">
        <v>1472972</v>
      </c>
      <c r="H98" s="258">
        <f t="shared" si="18"/>
        <v>624204</v>
      </c>
      <c r="I98" s="86"/>
      <c r="J98" s="86"/>
      <c r="K98" s="196"/>
      <c r="L98" s="196"/>
      <c r="M98" s="196"/>
      <c r="N98" s="196"/>
      <c r="O98" s="196"/>
      <c r="P98" s="196"/>
      <c r="Q98" s="196"/>
      <c r="R98" s="196">
        <f t="shared" si="22"/>
        <v>2103000</v>
      </c>
      <c r="S98" s="196">
        <f t="shared" si="22"/>
        <v>15006</v>
      </c>
      <c r="T98" s="196">
        <f t="shared" si="22"/>
        <v>2118006</v>
      </c>
      <c r="U98" s="196">
        <f t="shared" si="22"/>
        <v>1493802</v>
      </c>
      <c r="V98" s="196">
        <f t="shared" si="22"/>
        <v>1472972</v>
      </c>
      <c r="W98" s="196"/>
    </row>
    <row r="99" spans="1:23" ht="13.5" customHeight="1">
      <c r="A99" s="97"/>
      <c r="B99" s="58" t="s">
        <v>326</v>
      </c>
      <c r="C99" s="257">
        <v>627000</v>
      </c>
      <c r="D99" s="258">
        <v>2067110</v>
      </c>
      <c r="E99" s="258">
        <f t="shared" si="21"/>
        <v>2694110</v>
      </c>
      <c r="F99" s="258">
        <v>1001358</v>
      </c>
      <c r="G99" s="258">
        <v>447521</v>
      </c>
      <c r="H99" s="258">
        <f t="shared" si="18"/>
        <v>1692752</v>
      </c>
      <c r="I99" s="86"/>
      <c r="J99" s="86"/>
      <c r="K99" s="196"/>
      <c r="L99" s="196"/>
      <c r="M99" s="196"/>
      <c r="N99" s="196"/>
      <c r="O99" s="196"/>
      <c r="P99" s="196"/>
      <c r="Q99" s="196"/>
      <c r="R99" s="196">
        <f t="shared" si="22"/>
        <v>627000</v>
      </c>
      <c r="S99" s="196">
        <f t="shared" si="22"/>
        <v>2067110</v>
      </c>
      <c r="T99" s="196">
        <f t="shared" si="22"/>
        <v>2694110</v>
      </c>
      <c r="U99" s="196">
        <f t="shared" si="22"/>
        <v>1001358</v>
      </c>
      <c r="V99" s="196">
        <f t="shared" si="22"/>
        <v>447521</v>
      </c>
      <c r="W99" s="196"/>
    </row>
    <row r="100" spans="1:23" ht="13.5" customHeight="1">
      <c r="A100" s="97"/>
      <c r="B100" s="58" t="s">
        <v>327</v>
      </c>
      <c r="C100" s="257">
        <v>1120000</v>
      </c>
      <c r="D100" s="258">
        <v>2875661</v>
      </c>
      <c r="E100" s="258">
        <f t="shared" si="21"/>
        <v>3995661</v>
      </c>
      <c r="F100" s="258">
        <v>365245</v>
      </c>
      <c r="G100" s="258">
        <v>351027</v>
      </c>
      <c r="H100" s="258">
        <f t="shared" si="18"/>
        <v>3630416</v>
      </c>
      <c r="I100" s="86"/>
      <c r="J100" s="86"/>
      <c r="K100" s="196"/>
      <c r="L100" s="196"/>
      <c r="M100" s="196"/>
      <c r="N100" s="196"/>
      <c r="O100" s="196"/>
      <c r="P100" s="196"/>
      <c r="Q100" s="196"/>
      <c r="R100" s="196">
        <f t="shared" si="22"/>
        <v>1120000</v>
      </c>
      <c r="S100" s="196">
        <f t="shared" si="22"/>
        <v>2875661</v>
      </c>
      <c r="T100" s="196">
        <f t="shared" si="22"/>
        <v>3995661</v>
      </c>
      <c r="U100" s="196">
        <f t="shared" si="22"/>
        <v>365245</v>
      </c>
      <c r="V100" s="196">
        <f t="shared" si="22"/>
        <v>351027</v>
      </c>
      <c r="W100" s="196"/>
    </row>
    <row r="101" spans="1:23" ht="13.5" customHeight="1">
      <c r="A101" s="97"/>
      <c r="B101" s="58" t="s">
        <v>328</v>
      </c>
      <c r="C101" s="257">
        <v>0</v>
      </c>
      <c r="D101" s="258">
        <v>0</v>
      </c>
      <c r="E101" s="258">
        <f t="shared" si="21"/>
        <v>0</v>
      </c>
      <c r="F101" s="258">
        <v>0</v>
      </c>
      <c r="G101" s="258">
        <v>0</v>
      </c>
      <c r="H101" s="258">
        <f t="shared" si="18"/>
        <v>0</v>
      </c>
      <c r="I101" s="86"/>
      <c r="J101" s="86"/>
      <c r="K101" s="196"/>
      <c r="L101" s="196"/>
      <c r="M101" s="196"/>
      <c r="N101" s="196"/>
      <c r="O101" s="196"/>
      <c r="P101" s="196"/>
      <c r="Q101" s="196"/>
      <c r="R101" s="196">
        <f t="shared" si="22"/>
        <v>0</v>
      </c>
      <c r="S101" s="196">
        <f t="shared" si="22"/>
        <v>0</v>
      </c>
      <c r="T101" s="196">
        <f t="shared" si="22"/>
        <v>0</v>
      </c>
      <c r="U101" s="196">
        <f t="shared" si="22"/>
        <v>0</v>
      </c>
      <c r="V101" s="196">
        <f t="shared" si="22"/>
        <v>0</v>
      </c>
      <c r="W101" s="196"/>
    </row>
    <row r="102" spans="1:23" ht="13.5" customHeight="1">
      <c r="A102" s="97"/>
      <c r="B102" s="58" t="s">
        <v>329</v>
      </c>
      <c r="C102" s="257">
        <v>135000</v>
      </c>
      <c r="D102" s="258">
        <v>91073</v>
      </c>
      <c r="E102" s="258">
        <f t="shared" si="21"/>
        <v>226073</v>
      </c>
      <c r="F102" s="258">
        <v>68709</v>
      </c>
      <c r="G102" s="258">
        <v>64838</v>
      </c>
      <c r="H102" s="258">
        <f t="shared" si="18"/>
        <v>157364</v>
      </c>
      <c r="I102" s="86"/>
      <c r="J102" s="86"/>
      <c r="K102" s="196"/>
      <c r="L102" s="196"/>
      <c r="M102" s="196"/>
      <c r="N102" s="196"/>
      <c r="O102" s="196"/>
      <c r="P102" s="196"/>
      <c r="Q102" s="196"/>
      <c r="R102" s="196">
        <f t="shared" si="22"/>
        <v>135000</v>
      </c>
      <c r="S102" s="196">
        <f t="shared" si="22"/>
        <v>91073</v>
      </c>
      <c r="T102" s="196">
        <f t="shared" si="22"/>
        <v>226073</v>
      </c>
      <c r="U102" s="196">
        <f t="shared" si="22"/>
        <v>68709</v>
      </c>
      <c r="V102" s="196">
        <f t="shared" si="22"/>
        <v>64838</v>
      </c>
      <c r="W102" s="196"/>
    </row>
    <row r="103" spans="1:23" ht="13.5" customHeight="1">
      <c r="A103" s="380" t="s">
        <v>330</v>
      </c>
      <c r="B103" s="381"/>
      <c r="C103" s="256">
        <f>SUM(C104:C112)</f>
        <v>130594230</v>
      </c>
      <c r="D103" s="256">
        <f>SUM(D104:D112)</f>
        <v>15441018</v>
      </c>
      <c r="E103" s="256">
        <f>SUM(E104:E112)</f>
        <v>146035248</v>
      </c>
      <c r="F103" s="256">
        <f>SUM(F104:F112)</f>
        <v>82279671</v>
      </c>
      <c r="G103" s="256">
        <f>SUM(G104:G112)</f>
        <v>75646045</v>
      </c>
      <c r="H103" s="261">
        <f>+E103-F103</f>
        <v>63755577</v>
      </c>
      <c r="I103" s="196"/>
      <c r="J103" s="196"/>
      <c r="K103" s="196"/>
      <c r="L103" s="196"/>
      <c r="M103" s="196"/>
      <c r="N103" s="196"/>
      <c r="O103" s="196"/>
      <c r="P103" s="196"/>
      <c r="Q103" s="196"/>
      <c r="R103" s="196"/>
      <c r="S103" s="196"/>
      <c r="T103" s="196"/>
      <c r="U103" s="196"/>
      <c r="V103" s="196"/>
      <c r="W103" s="196"/>
    </row>
    <row r="104" spans="1:23" ht="13.5" customHeight="1">
      <c r="A104" s="97"/>
      <c r="B104" s="58" t="s">
        <v>331</v>
      </c>
      <c r="C104" s="257">
        <v>48331001</v>
      </c>
      <c r="D104" s="258">
        <v>99425</v>
      </c>
      <c r="E104" s="258">
        <f aca="true" t="shared" si="23" ref="E104:E112">C104+D104</f>
        <v>48430426</v>
      </c>
      <c r="F104" s="258">
        <v>33207946</v>
      </c>
      <c r="G104" s="258">
        <v>26948957</v>
      </c>
      <c r="H104" s="258">
        <f t="shared" si="18"/>
        <v>15222480</v>
      </c>
      <c r="I104" s="86"/>
      <c r="J104" s="86"/>
      <c r="K104" s="196"/>
      <c r="L104" s="196"/>
      <c r="M104" s="196"/>
      <c r="N104" s="196"/>
      <c r="O104" s="196"/>
      <c r="P104" s="196"/>
      <c r="Q104" s="196"/>
      <c r="R104" s="196">
        <f aca="true" t="shared" si="24" ref="R104:V112">ROUND(C104,0)</f>
        <v>48331001</v>
      </c>
      <c r="S104" s="196">
        <f t="shared" si="24"/>
        <v>99425</v>
      </c>
      <c r="T104" s="196">
        <f t="shared" si="24"/>
        <v>48430426</v>
      </c>
      <c r="U104" s="196">
        <f t="shared" si="24"/>
        <v>33207946</v>
      </c>
      <c r="V104" s="196">
        <f t="shared" si="24"/>
        <v>26948957</v>
      </c>
      <c r="W104" s="196"/>
    </row>
    <row r="105" spans="1:23" ht="13.5" customHeight="1">
      <c r="A105" s="97"/>
      <c r="B105" s="58" t="s">
        <v>332</v>
      </c>
      <c r="C105" s="257">
        <v>3544000</v>
      </c>
      <c r="D105" s="258">
        <v>12528</v>
      </c>
      <c r="E105" s="258">
        <f t="shared" si="23"/>
        <v>3556528</v>
      </c>
      <c r="F105" s="258">
        <v>992132</v>
      </c>
      <c r="G105" s="258">
        <v>843508</v>
      </c>
      <c r="H105" s="258">
        <f t="shared" si="18"/>
        <v>2564396</v>
      </c>
      <c r="I105" s="86"/>
      <c r="J105" s="86"/>
      <c r="K105" s="196"/>
      <c r="L105" s="196"/>
      <c r="M105" s="196"/>
      <c r="N105" s="196"/>
      <c r="O105" s="196"/>
      <c r="P105" s="196"/>
      <c r="Q105" s="196"/>
      <c r="R105" s="196">
        <f t="shared" si="24"/>
        <v>3544000</v>
      </c>
      <c r="S105" s="196">
        <f t="shared" si="24"/>
        <v>12528</v>
      </c>
      <c r="T105" s="196">
        <f t="shared" si="24"/>
        <v>3556528</v>
      </c>
      <c r="U105" s="196">
        <f t="shared" si="24"/>
        <v>992132</v>
      </c>
      <c r="V105" s="196">
        <f t="shared" si="24"/>
        <v>843508</v>
      </c>
      <c r="W105" s="196"/>
    </row>
    <row r="106" spans="1:23" ht="13.5" customHeight="1">
      <c r="A106" s="97"/>
      <c r="B106" s="58" t="s">
        <v>333</v>
      </c>
      <c r="C106" s="257">
        <v>1151000</v>
      </c>
      <c r="D106" s="258">
        <v>10991274</v>
      </c>
      <c r="E106" s="258">
        <f t="shared" si="23"/>
        <v>12142274</v>
      </c>
      <c r="F106" s="258">
        <v>3189029</v>
      </c>
      <c r="G106" s="258">
        <v>3140549</v>
      </c>
      <c r="H106" s="258">
        <f t="shared" si="18"/>
        <v>8953245</v>
      </c>
      <c r="I106" s="86"/>
      <c r="J106" s="86"/>
      <c r="K106" s="196"/>
      <c r="L106" s="196"/>
      <c r="M106" s="196"/>
      <c r="N106" s="196"/>
      <c r="O106" s="196"/>
      <c r="P106" s="196"/>
      <c r="Q106" s="196"/>
      <c r="R106" s="196">
        <f t="shared" si="24"/>
        <v>1151000</v>
      </c>
      <c r="S106" s="196">
        <f t="shared" si="24"/>
        <v>10991274</v>
      </c>
      <c r="T106" s="196">
        <f t="shared" si="24"/>
        <v>12142274</v>
      </c>
      <c r="U106" s="196">
        <f t="shared" si="24"/>
        <v>3189029</v>
      </c>
      <c r="V106" s="196">
        <f t="shared" si="24"/>
        <v>3140549</v>
      </c>
      <c r="W106" s="196"/>
    </row>
    <row r="107" spans="1:23" ht="13.5" customHeight="1">
      <c r="A107" s="97"/>
      <c r="B107" s="58" t="s">
        <v>334</v>
      </c>
      <c r="C107" s="257">
        <v>1394000</v>
      </c>
      <c r="D107" s="258">
        <v>66251</v>
      </c>
      <c r="E107" s="258">
        <f t="shared" si="23"/>
        <v>1460251</v>
      </c>
      <c r="F107" s="258">
        <v>819222</v>
      </c>
      <c r="G107" s="258">
        <v>819221</v>
      </c>
      <c r="H107" s="258">
        <f t="shared" si="18"/>
        <v>641029</v>
      </c>
      <c r="I107" s="86"/>
      <c r="J107" s="86"/>
      <c r="K107" s="196"/>
      <c r="L107" s="196"/>
      <c r="M107" s="196"/>
      <c r="N107" s="196"/>
      <c r="O107" s="196"/>
      <c r="P107" s="196"/>
      <c r="Q107" s="196"/>
      <c r="R107" s="196">
        <f t="shared" si="24"/>
        <v>1394000</v>
      </c>
      <c r="S107" s="196">
        <f t="shared" si="24"/>
        <v>66251</v>
      </c>
      <c r="T107" s="196">
        <f t="shared" si="24"/>
        <v>1460251</v>
      </c>
      <c r="U107" s="196">
        <f t="shared" si="24"/>
        <v>819222</v>
      </c>
      <c r="V107" s="196">
        <f t="shared" si="24"/>
        <v>819221</v>
      </c>
      <c r="W107" s="196"/>
    </row>
    <row r="108" spans="1:23" ht="13.5" customHeight="1">
      <c r="A108" s="97"/>
      <c r="B108" s="58" t="s">
        <v>335</v>
      </c>
      <c r="C108" s="257">
        <v>5458000</v>
      </c>
      <c r="D108" s="258">
        <v>200732</v>
      </c>
      <c r="E108" s="258">
        <f t="shared" si="23"/>
        <v>5658732</v>
      </c>
      <c r="F108" s="258">
        <v>954474</v>
      </c>
      <c r="G108" s="277">
        <v>879842</v>
      </c>
      <c r="H108" s="258">
        <f t="shared" si="18"/>
        <v>4704258</v>
      </c>
      <c r="I108" s="86">
        <v>1418098.34</v>
      </c>
      <c r="J108" s="86"/>
      <c r="K108" s="196"/>
      <c r="L108" s="196"/>
      <c r="M108" s="196"/>
      <c r="N108" s="196"/>
      <c r="O108" s="196"/>
      <c r="P108" s="196"/>
      <c r="Q108" s="196"/>
      <c r="R108" s="196">
        <f t="shared" si="24"/>
        <v>5458000</v>
      </c>
      <c r="S108" s="196">
        <f t="shared" si="24"/>
        <v>200732</v>
      </c>
      <c r="T108" s="196">
        <f t="shared" si="24"/>
        <v>5658732</v>
      </c>
      <c r="U108" s="196">
        <f t="shared" si="24"/>
        <v>954474</v>
      </c>
      <c r="V108" s="196">
        <f t="shared" si="24"/>
        <v>879842</v>
      </c>
      <c r="W108" s="196"/>
    </row>
    <row r="109" spans="1:23" ht="13.5" customHeight="1">
      <c r="A109" s="97"/>
      <c r="B109" s="58" t="s">
        <v>336</v>
      </c>
      <c r="C109" s="257">
        <v>500000</v>
      </c>
      <c r="D109" s="258">
        <v>0</v>
      </c>
      <c r="E109" s="258">
        <f t="shared" si="23"/>
        <v>500000</v>
      </c>
      <c r="F109" s="258">
        <v>55418</v>
      </c>
      <c r="G109" s="258">
        <v>36904</v>
      </c>
      <c r="H109" s="258">
        <f t="shared" si="18"/>
        <v>444582</v>
      </c>
      <c r="I109" s="86"/>
      <c r="J109" s="86"/>
      <c r="K109" s="196"/>
      <c r="L109" s="196"/>
      <c r="M109" s="196"/>
      <c r="N109" s="196"/>
      <c r="O109" s="196"/>
      <c r="P109" s="196"/>
      <c r="Q109" s="196"/>
      <c r="R109" s="196">
        <f t="shared" si="24"/>
        <v>500000</v>
      </c>
      <c r="S109" s="196">
        <f t="shared" si="24"/>
        <v>0</v>
      </c>
      <c r="T109" s="196">
        <f t="shared" si="24"/>
        <v>500000</v>
      </c>
      <c r="U109" s="196">
        <f t="shared" si="24"/>
        <v>55418</v>
      </c>
      <c r="V109" s="196">
        <f t="shared" si="24"/>
        <v>36904</v>
      </c>
      <c r="W109" s="196"/>
    </row>
    <row r="110" spans="1:23" ht="13.5" customHeight="1">
      <c r="A110" s="97"/>
      <c r="B110" s="58" t="s">
        <v>337</v>
      </c>
      <c r="C110" s="257">
        <v>1289000</v>
      </c>
      <c r="D110" s="258">
        <v>708976</v>
      </c>
      <c r="E110" s="258">
        <f t="shared" si="23"/>
        <v>1997976</v>
      </c>
      <c r="F110" s="258">
        <v>370103</v>
      </c>
      <c r="G110" s="258">
        <v>348481</v>
      </c>
      <c r="H110" s="258">
        <f t="shared" si="18"/>
        <v>1627873</v>
      </c>
      <c r="I110" s="86"/>
      <c r="J110" s="86"/>
      <c r="K110" s="196"/>
      <c r="L110" s="196"/>
      <c r="M110" s="196"/>
      <c r="N110" s="196"/>
      <c r="O110" s="196"/>
      <c r="P110" s="196"/>
      <c r="Q110" s="196"/>
      <c r="R110" s="196">
        <f t="shared" si="24"/>
        <v>1289000</v>
      </c>
      <c r="S110" s="196">
        <f t="shared" si="24"/>
        <v>708976</v>
      </c>
      <c r="T110" s="196">
        <f t="shared" si="24"/>
        <v>1997976</v>
      </c>
      <c r="U110" s="196">
        <f t="shared" si="24"/>
        <v>370103</v>
      </c>
      <c r="V110" s="196">
        <f t="shared" si="24"/>
        <v>348481</v>
      </c>
      <c r="W110" s="196"/>
    </row>
    <row r="111" spans="1:23" ht="13.5" customHeight="1">
      <c r="A111" s="97"/>
      <c r="B111" s="58" t="s">
        <v>338</v>
      </c>
      <c r="C111" s="257">
        <v>937000</v>
      </c>
      <c r="D111" s="258">
        <v>3311657</v>
      </c>
      <c r="E111" s="258">
        <f t="shared" si="23"/>
        <v>4248657</v>
      </c>
      <c r="F111" s="258">
        <v>440213</v>
      </c>
      <c r="G111" s="258">
        <v>377448</v>
      </c>
      <c r="H111" s="258">
        <f t="shared" si="18"/>
        <v>3808444</v>
      </c>
      <c r="I111" s="86"/>
      <c r="J111" s="86"/>
      <c r="K111" s="196"/>
      <c r="L111" s="196"/>
      <c r="M111" s="196"/>
      <c r="N111" s="196"/>
      <c r="O111" s="196"/>
      <c r="P111" s="196"/>
      <c r="Q111" s="196"/>
      <c r="R111" s="196">
        <f t="shared" si="24"/>
        <v>937000</v>
      </c>
      <c r="S111" s="196">
        <f t="shared" si="24"/>
        <v>3311657</v>
      </c>
      <c r="T111" s="196">
        <f t="shared" si="24"/>
        <v>4248657</v>
      </c>
      <c r="U111" s="196">
        <f t="shared" si="24"/>
        <v>440213</v>
      </c>
      <c r="V111" s="196">
        <f t="shared" si="24"/>
        <v>377448</v>
      </c>
      <c r="W111" s="196"/>
    </row>
    <row r="112" spans="1:23" ht="13.5" customHeight="1">
      <c r="A112" s="97"/>
      <c r="B112" s="58" t="s">
        <v>339</v>
      </c>
      <c r="C112" s="257">
        <v>67990229</v>
      </c>
      <c r="D112" s="258">
        <v>50175</v>
      </c>
      <c r="E112" s="258">
        <f t="shared" si="23"/>
        <v>68040404</v>
      </c>
      <c r="F112" s="258">
        <v>42251134</v>
      </c>
      <c r="G112" s="258">
        <v>42251135</v>
      </c>
      <c r="H112" s="258">
        <f t="shared" si="18"/>
        <v>25789270</v>
      </c>
      <c r="I112" s="86"/>
      <c r="J112" s="86"/>
      <c r="K112" s="196"/>
      <c r="L112" s="196"/>
      <c r="M112" s="196"/>
      <c r="N112" s="196"/>
      <c r="O112" s="196"/>
      <c r="P112" s="196"/>
      <c r="Q112" s="196"/>
      <c r="R112" s="196">
        <f t="shared" si="24"/>
        <v>67990229</v>
      </c>
      <c r="S112" s="196">
        <f t="shared" si="24"/>
        <v>50175</v>
      </c>
      <c r="T112" s="196">
        <f t="shared" si="24"/>
        <v>68040404</v>
      </c>
      <c r="U112" s="196">
        <f t="shared" si="24"/>
        <v>42251134</v>
      </c>
      <c r="V112" s="196">
        <f t="shared" si="24"/>
        <v>42251135</v>
      </c>
      <c r="W112" s="196"/>
    </row>
    <row r="113" spans="1:23" ht="13.5" customHeight="1">
      <c r="A113" s="380" t="s">
        <v>340</v>
      </c>
      <c r="B113" s="381"/>
      <c r="C113" s="256">
        <f>SUM(C114:C122)</f>
        <v>0</v>
      </c>
      <c r="D113" s="256">
        <f>SUM(D114:D122)</f>
        <v>10776762</v>
      </c>
      <c r="E113" s="256">
        <f>SUM(E114:E122)</f>
        <v>10776762</v>
      </c>
      <c r="F113" s="256">
        <f>SUM(F114:F122)</f>
        <v>1075846</v>
      </c>
      <c r="G113" s="256">
        <f>SUM(G114:G122)</f>
        <v>1072486</v>
      </c>
      <c r="H113" s="261">
        <f>+E113-F113</f>
        <v>9700916</v>
      </c>
      <c r="I113" s="196"/>
      <c r="J113" s="196"/>
      <c r="K113" s="196"/>
      <c r="L113" s="196"/>
      <c r="M113" s="196"/>
      <c r="N113" s="196"/>
      <c r="O113" s="196"/>
      <c r="P113" s="196"/>
      <c r="Q113" s="196"/>
      <c r="R113" s="196"/>
      <c r="S113" s="196"/>
      <c r="T113" s="196"/>
      <c r="U113" s="196"/>
      <c r="V113" s="196"/>
      <c r="W113" s="196"/>
    </row>
    <row r="114" spans="1:23" ht="13.5" customHeight="1">
      <c r="A114" s="97"/>
      <c r="B114" s="58" t="s">
        <v>341</v>
      </c>
      <c r="C114" s="257">
        <v>0</v>
      </c>
      <c r="D114" s="258">
        <v>8100315</v>
      </c>
      <c r="E114" s="258">
        <f aca="true" t="shared" si="25" ref="E114:E122">C114+D114</f>
        <v>8100315</v>
      </c>
      <c r="F114" s="258">
        <v>80166</v>
      </c>
      <c r="G114" s="258">
        <v>80166</v>
      </c>
      <c r="H114" s="258">
        <f t="shared" si="18"/>
        <v>8020149</v>
      </c>
      <c r="I114" s="86">
        <f>+ROUND(F114,0)</f>
        <v>80166</v>
      </c>
      <c r="J114" s="86">
        <f>+ROUND(G114,0)</f>
        <v>80166</v>
      </c>
      <c r="K114" s="196"/>
      <c r="L114" s="196"/>
      <c r="M114" s="196"/>
      <c r="N114" s="196"/>
      <c r="O114" s="196"/>
      <c r="P114" s="196"/>
      <c r="Q114" s="196"/>
      <c r="R114" s="196">
        <f aca="true" t="shared" si="26" ref="R114:V122">ROUND(C114,0)</f>
        <v>0</v>
      </c>
      <c r="S114" s="196">
        <f t="shared" si="26"/>
        <v>8100315</v>
      </c>
      <c r="T114" s="196">
        <f t="shared" si="26"/>
        <v>8100315</v>
      </c>
      <c r="U114" s="196">
        <f t="shared" si="26"/>
        <v>80166</v>
      </c>
      <c r="V114" s="196">
        <f t="shared" si="26"/>
        <v>80166</v>
      </c>
      <c r="W114" s="196"/>
    </row>
    <row r="115" spans="1:23" ht="13.5" customHeight="1">
      <c r="A115" s="97"/>
      <c r="B115" s="58" t="s">
        <v>342</v>
      </c>
      <c r="C115" s="257">
        <v>0</v>
      </c>
      <c r="D115" s="257">
        <v>0</v>
      </c>
      <c r="E115" s="258">
        <f t="shared" si="25"/>
        <v>0</v>
      </c>
      <c r="F115" s="257">
        <v>0</v>
      </c>
      <c r="G115" s="257">
        <v>0</v>
      </c>
      <c r="H115" s="258">
        <f t="shared" si="18"/>
        <v>0</v>
      </c>
      <c r="I115" s="196"/>
      <c r="J115" s="196"/>
      <c r="K115" s="196"/>
      <c r="L115" s="196"/>
      <c r="M115" s="196"/>
      <c r="N115" s="196"/>
      <c r="O115" s="196"/>
      <c r="P115" s="196"/>
      <c r="Q115" s="196"/>
      <c r="R115" s="196">
        <f t="shared" si="26"/>
        <v>0</v>
      </c>
      <c r="S115" s="196">
        <f t="shared" si="26"/>
        <v>0</v>
      </c>
      <c r="T115" s="196">
        <f t="shared" si="26"/>
        <v>0</v>
      </c>
      <c r="U115" s="196">
        <f t="shared" si="26"/>
        <v>0</v>
      </c>
      <c r="V115" s="196">
        <f t="shared" si="26"/>
        <v>0</v>
      </c>
      <c r="W115" s="196"/>
    </row>
    <row r="116" spans="1:23" ht="13.5" customHeight="1">
      <c r="A116" s="97"/>
      <c r="B116" s="58" t="s">
        <v>343</v>
      </c>
      <c r="C116" s="257">
        <v>0</v>
      </c>
      <c r="D116" s="257">
        <v>0</v>
      </c>
      <c r="E116" s="258">
        <f t="shared" si="25"/>
        <v>0</v>
      </c>
      <c r="F116" s="257">
        <v>0</v>
      </c>
      <c r="G116" s="257">
        <v>0</v>
      </c>
      <c r="H116" s="258">
        <f t="shared" si="18"/>
        <v>0</v>
      </c>
      <c r="I116" s="196"/>
      <c r="J116" s="196"/>
      <c r="K116" s="196"/>
      <c r="L116" s="196"/>
      <c r="M116" s="196"/>
      <c r="N116" s="196"/>
      <c r="O116" s="196"/>
      <c r="P116" s="196"/>
      <c r="Q116" s="196"/>
      <c r="R116" s="196">
        <f t="shared" si="26"/>
        <v>0</v>
      </c>
      <c r="S116" s="196">
        <f t="shared" si="26"/>
        <v>0</v>
      </c>
      <c r="T116" s="196">
        <f t="shared" si="26"/>
        <v>0</v>
      </c>
      <c r="U116" s="196">
        <f t="shared" si="26"/>
        <v>0</v>
      </c>
      <c r="V116" s="196">
        <f t="shared" si="26"/>
        <v>0</v>
      </c>
      <c r="W116" s="196"/>
    </row>
    <row r="117" spans="1:23" ht="13.5" customHeight="1">
      <c r="A117" s="97"/>
      <c r="B117" s="58" t="s">
        <v>344</v>
      </c>
      <c r="C117" s="257">
        <v>0</v>
      </c>
      <c r="D117" s="257">
        <v>2676447</v>
      </c>
      <c r="E117" s="258">
        <f t="shared" si="25"/>
        <v>2676447</v>
      </c>
      <c r="F117" s="257">
        <v>995680</v>
      </c>
      <c r="G117" s="257">
        <v>992320</v>
      </c>
      <c r="H117" s="258">
        <f t="shared" si="18"/>
        <v>1680767</v>
      </c>
      <c r="I117" s="196"/>
      <c r="J117" s="196"/>
      <c r="K117" s="196"/>
      <c r="L117" s="196"/>
      <c r="M117" s="196"/>
      <c r="N117" s="196"/>
      <c r="O117" s="196"/>
      <c r="P117" s="196"/>
      <c r="Q117" s="196"/>
      <c r="R117" s="196">
        <f t="shared" si="26"/>
        <v>0</v>
      </c>
      <c r="S117" s="196">
        <f t="shared" si="26"/>
        <v>2676447</v>
      </c>
      <c r="T117" s="196">
        <f t="shared" si="26"/>
        <v>2676447</v>
      </c>
      <c r="U117" s="196">
        <f t="shared" si="26"/>
        <v>995680</v>
      </c>
      <c r="V117" s="196">
        <f t="shared" si="26"/>
        <v>992320</v>
      </c>
      <c r="W117" s="196"/>
    </row>
    <row r="118" spans="1:23" ht="13.5" customHeight="1">
      <c r="A118" s="97"/>
      <c r="B118" s="58" t="s">
        <v>345</v>
      </c>
      <c r="C118" s="257">
        <v>0</v>
      </c>
      <c r="D118" s="257">
        <v>0</v>
      </c>
      <c r="E118" s="258">
        <f t="shared" si="25"/>
        <v>0</v>
      </c>
      <c r="F118" s="257">
        <v>0</v>
      </c>
      <c r="G118" s="257">
        <v>0</v>
      </c>
      <c r="H118" s="258">
        <f t="shared" si="18"/>
        <v>0</v>
      </c>
      <c r="I118" s="196"/>
      <c r="J118" s="196"/>
      <c r="K118" s="196"/>
      <c r="L118" s="196"/>
      <c r="M118" s="196"/>
      <c r="N118" s="196"/>
      <c r="O118" s="196"/>
      <c r="P118" s="196"/>
      <c r="Q118" s="196"/>
      <c r="R118" s="196">
        <f t="shared" si="26"/>
        <v>0</v>
      </c>
      <c r="S118" s="196">
        <f t="shared" si="26"/>
        <v>0</v>
      </c>
      <c r="T118" s="196">
        <f t="shared" si="26"/>
        <v>0</v>
      </c>
      <c r="U118" s="196">
        <f t="shared" si="26"/>
        <v>0</v>
      </c>
      <c r="V118" s="196">
        <f t="shared" si="26"/>
        <v>0</v>
      </c>
      <c r="W118" s="196"/>
    </row>
    <row r="119" spans="1:23" ht="13.5" customHeight="1">
      <c r="A119" s="97"/>
      <c r="B119" s="58" t="s">
        <v>346</v>
      </c>
      <c r="C119" s="257">
        <v>0</v>
      </c>
      <c r="D119" s="257">
        <v>0</v>
      </c>
      <c r="E119" s="258">
        <f t="shared" si="25"/>
        <v>0</v>
      </c>
      <c r="F119" s="257">
        <v>0</v>
      </c>
      <c r="G119" s="257">
        <v>0</v>
      </c>
      <c r="H119" s="258">
        <f t="shared" si="18"/>
        <v>0</v>
      </c>
      <c r="I119" s="196"/>
      <c r="J119" s="196"/>
      <c r="K119" s="196"/>
      <c r="L119" s="196"/>
      <c r="M119" s="196"/>
      <c r="N119" s="196"/>
      <c r="O119" s="196"/>
      <c r="P119" s="196"/>
      <c r="Q119" s="196"/>
      <c r="R119" s="196">
        <f t="shared" si="26"/>
        <v>0</v>
      </c>
      <c r="S119" s="196">
        <f t="shared" si="26"/>
        <v>0</v>
      </c>
      <c r="T119" s="196">
        <f t="shared" si="26"/>
        <v>0</v>
      </c>
      <c r="U119" s="196">
        <f t="shared" si="26"/>
        <v>0</v>
      </c>
      <c r="V119" s="196">
        <f t="shared" si="26"/>
        <v>0</v>
      </c>
      <c r="W119" s="196"/>
    </row>
    <row r="120" spans="1:23" ht="13.5" customHeight="1">
      <c r="A120" s="97"/>
      <c r="B120" s="58" t="s">
        <v>347</v>
      </c>
      <c r="C120" s="257">
        <v>0</v>
      </c>
      <c r="D120" s="257">
        <v>0</v>
      </c>
      <c r="E120" s="258">
        <f t="shared" si="25"/>
        <v>0</v>
      </c>
      <c r="F120" s="257">
        <v>0</v>
      </c>
      <c r="G120" s="257">
        <v>0</v>
      </c>
      <c r="H120" s="258">
        <f t="shared" si="18"/>
        <v>0</v>
      </c>
      <c r="I120" s="196"/>
      <c r="J120" s="196"/>
      <c r="K120" s="196"/>
      <c r="L120" s="196"/>
      <c r="M120" s="196"/>
      <c r="N120" s="196"/>
      <c r="O120" s="196"/>
      <c r="P120" s="196"/>
      <c r="Q120" s="196"/>
      <c r="R120" s="196">
        <f t="shared" si="26"/>
        <v>0</v>
      </c>
      <c r="S120" s="196">
        <f t="shared" si="26"/>
        <v>0</v>
      </c>
      <c r="T120" s="196">
        <f t="shared" si="26"/>
        <v>0</v>
      </c>
      <c r="U120" s="196">
        <f t="shared" si="26"/>
        <v>0</v>
      </c>
      <c r="V120" s="196">
        <f t="shared" si="26"/>
        <v>0</v>
      </c>
      <c r="W120" s="196"/>
    </row>
    <row r="121" spans="1:23" ht="13.5" customHeight="1">
      <c r="A121" s="97"/>
      <c r="B121" s="58" t="s">
        <v>348</v>
      </c>
      <c r="C121" s="257">
        <v>0</v>
      </c>
      <c r="D121" s="257">
        <v>0</v>
      </c>
      <c r="E121" s="258">
        <f t="shared" si="25"/>
        <v>0</v>
      </c>
      <c r="F121" s="257">
        <v>0</v>
      </c>
      <c r="G121" s="257">
        <v>0</v>
      </c>
      <c r="H121" s="258">
        <f t="shared" si="18"/>
        <v>0</v>
      </c>
      <c r="I121" s="196"/>
      <c r="J121" s="196"/>
      <c r="K121" s="196"/>
      <c r="L121" s="196"/>
      <c r="M121" s="196"/>
      <c r="N121" s="196"/>
      <c r="O121" s="196"/>
      <c r="P121" s="196"/>
      <c r="Q121" s="196"/>
      <c r="R121" s="196">
        <f t="shared" si="26"/>
        <v>0</v>
      </c>
      <c r="S121" s="196">
        <f t="shared" si="26"/>
        <v>0</v>
      </c>
      <c r="T121" s="196">
        <f t="shared" si="26"/>
        <v>0</v>
      </c>
      <c r="U121" s="196">
        <f t="shared" si="26"/>
        <v>0</v>
      </c>
      <c r="V121" s="196">
        <f t="shared" si="26"/>
        <v>0</v>
      </c>
      <c r="W121" s="196"/>
    </row>
    <row r="122" spans="1:23" ht="13.5" customHeight="1">
      <c r="A122" s="97"/>
      <c r="B122" s="58" t="s">
        <v>349</v>
      </c>
      <c r="C122" s="257">
        <v>0</v>
      </c>
      <c r="D122" s="257">
        <v>0</v>
      </c>
      <c r="E122" s="258">
        <f t="shared" si="25"/>
        <v>0</v>
      </c>
      <c r="F122" s="257">
        <v>0</v>
      </c>
      <c r="G122" s="257">
        <v>0</v>
      </c>
      <c r="H122" s="258">
        <f t="shared" si="18"/>
        <v>0</v>
      </c>
      <c r="I122" s="196"/>
      <c r="J122" s="196"/>
      <c r="K122" s="196"/>
      <c r="L122" s="196"/>
      <c r="M122" s="196"/>
      <c r="N122" s="196"/>
      <c r="O122" s="196"/>
      <c r="P122" s="196"/>
      <c r="Q122" s="196"/>
      <c r="R122" s="196">
        <f t="shared" si="26"/>
        <v>0</v>
      </c>
      <c r="S122" s="196">
        <f t="shared" si="26"/>
        <v>0</v>
      </c>
      <c r="T122" s="196">
        <f t="shared" si="26"/>
        <v>0</v>
      </c>
      <c r="U122" s="196">
        <f t="shared" si="26"/>
        <v>0</v>
      </c>
      <c r="V122" s="196">
        <f t="shared" si="26"/>
        <v>0</v>
      </c>
      <c r="W122" s="196"/>
    </row>
    <row r="123" spans="1:23" ht="13.5" customHeight="1">
      <c r="A123" s="380" t="s">
        <v>350</v>
      </c>
      <c r="B123" s="381"/>
      <c r="C123" s="256">
        <f aca="true" t="shared" si="27" ref="C123:H123">SUM(C124:C132)</f>
        <v>0</v>
      </c>
      <c r="D123" s="256">
        <f t="shared" si="27"/>
        <v>1869035</v>
      </c>
      <c r="E123" s="256">
        <f t="shared" si="27"/>
        <v>1869035</v>
      </c>
      <c r="F123" s="256">
        <f t="shared" si="27"/>
        <v>104648</v>
      </c>
      <c r="G123" s="256">
        <f t="shared" si="27"/>
        <v>104648</v>
      </c>
      <c r="H123" s="256">
        <f t="shared" si="27"/>
        <v>1764387</v>
      </c>
      <c r="I123" s="196"/>
      <c r="J123" s="196"/>
      <c r="K123" s="196"/>
      <c r="L123" s="196"/>
      <c r="M123" s="196"/>
      <c r="N123" s="196"/>
      <c r="O123" s="196"/>
      <c r="P123" s="196"/>
      <c r="Q123" s="196"/>
      <c r="R123" s="196"/>
      <c r="S123" s="196"/>
      <c r="T123" s="196"/>
      <c r="U123" s="196"/>
      <c r="V123" s="196"/>
      <c r="W123" s="196"/>
    </row>
    <row r="124" spans="1:23" ht="13.5" customHeight="1">
      <c r="A124" s="97"/>
      <c r="B124" s="58" t="s">
        <v>351</v>
      </c>
      <c r="C124" s="257">
        <v>0</v>
      </c>
      <c r="D124" s="257">
        <v>819806</v>
      </c>
      <c r="E124" s="258">
        <f aca="true" t="shared" si="28" ref="E124:E132">C124+D124</f>
        <v>819806</v>
      </c>
      <c r="F124" s="257">
        <v>94614</v>
      </c>
      <c r="G124" s="257">
        <v>94614</v>
      </c>
      <c r="H124" s="258">
        <f t="shared" si="18"/>
        <v>725192</v>
      </c>
      <c r="I124" s="196"/>
      <c r="J124" s="196"/>
      <c r="K124" s="196"/>
      <c r="L124" s="196"/>
      <c r="M124" s="196"/>
      <c r="N124" s="196"/>
      <c r="O124" s="196"/>
      <c r="P124" s="196"/>
      <c r="Q124" s="196"/>
      <c r="R124" s="196">
        <f aca="true" t="shared" si="29" ref="R124:V132">ROUND(C124,0)</f>
        <v>0</v>
      </c>
      <c r="S124" s="196">
        <f t="shared" si="29"/>
        <v>819806</v>
      </c>
      <c r="T124" s="196">
        <f t="shared" si="29"/>
        <v>819806</v>
      </c>
      <c r="U124" s="196">
        <f t="shared" si="29"/>
        <v>94614</v>
      </c>
      <c r="V124" s="196">
        <f t="shared" si="29"/>
        <v>94614</v>
      </c>
      <c r="W124" s="196"/>
    </row>
    <row r="125" spans="1:23" ht="13.5" customHeight="1">
      <c r="A125" s="97"/>
      <c r="B125" s="58" t="s">
        <v>352</v>
      </c>
      <c r="C125" s="257">
        <v>0</v>
      </c>
      <c r="D125" s="257">
        <v>1049229</v>
      </c>
      <c r="E125" s="258">
        <f t="shared" si="28"/>
        <v>1049229</v>
      </c>
      <c r="F125" s="257">
        <v>10034</v>
      </c>
      <c r="G125" s="257">
        <v>10034</v>
      </c>
      <c r="H125" s="258">
        <f t="shared" si="18"/>
        <v>1039195</v>
      </c>
      <c r="I125" s="196"/>
      <c r="J125" s="196"/>
      <c r="K125" s="196"/>
      <c r="L125" s="196"/>
      <c r="M125" s="196"/>
      <c r="N125" s="196"/>
      <c r="O125" s="196"/>
      <c r="P125" s="196"/>
      <c r="Q125" s="196"/>
      <c r="R125" s="196">
        <f t="shared" si="29"/>
        <v>0</v>
      </c>
      <c r="S125" s="196">
        <f t="shared" si="29"/>
        <v>1049229</v>
      </c>
      <c r="T125" s="196">
        <f t="shared" si="29"/>
        <v>1049229</v>
      </c>
      <c r="U125" s="196">
        <f t="shared" si="29"/>
        <v>10034</v>
      </c>
      <c r="V125" s="196">
        <f t="shared" si="29"/>
        <v>10034</v>
      </c>
      <c r="W125" s="196"/>
    </row>
    <row r="126" spans="1:23" ht="13.5" customHeight="1">
      <c r="A126" s="97"/>
      <c r="B126" s="58" t="s">
        <v>353</v>
      </c>
      <c r="C126" s="257">
        <v>0</v>
      </c>
      <c r="D126" s="257">
        <v>0</v>
      </c>
      <c r="E126" s="258">
        <f t="shared" si="28"/>
        <v>0</v>
      </c>
      <c r="F126" s="257">
        <v>0</v>
      </c>
      <c r="G126" s="257">
        <v>0</v>
      </c>
      <c r="H126" s="258">
        <f t="shared" si="18"/>
        <v>0</v>
      </c>
      <c r="I126" s="196"/>
      <c r="J126" s="196"/>
      <c r="K126" s="196"/>
      <c r="L126" s="196"/>
      <c r="M126" s="196"/>
      <c r="N126" s="196"/>
      <c r="O126" s="196"/>
      <c r="P126" s="196"/>
      <c r="Q126" s="196"/>
      <c r="R126" s="196">
        <f t="shared" si="29"/>
        <v>0</v>
      </c>
      <c r="S126" s="196">
        <f t="shared" si="29"/>
        <v>0</v>
      </c>
      <c r="T126" s="196">
        <f t="shared" si="29"/>
        <v>0</v>
      </c>
      <c r="U126" s="196">
        <f t="shared" si="29"/>
        <v>0</v>
      </c>
      <c r="V126" s="196">
        <f t="shared" si="29"/>
        <v>0</v>
      </c>
      <c r="W126" s="196"/>
    </row>
    <row r="127" spans="1:23" ht="13.5" customHeight="1">
      <c r="A127" s="97"/>
      <c r="B127" s="58" t="s">
        <v>354</v>
      </c>
      <c r="C127" s="257">
        <v>0</v>
      </c>
      <c r="D127" s="257">
        <v>0</v>
      </c>
      <c r="E127" s="258">
        <f t="shared" si="28"/>
        <v>0</v>
      </c>
      <c r="F127" s="257">
        <v>0</v>
      </c>
      <c r="G127" s="257">
        <v>0</v>
      </c>
      <c r="H127" s="258">
        <f t="shared" si="18"/>
        <v>0</v>
      </c>
      <c r="I127" s="196"/>
      <c r="J127" s="196"/>
      <c r="K127" s="196"/>
      <c r="L127" s="196"/>
      <c r="M127" s="196"/>
      <c r="N127" s="196"/>
      <c r="O127" s="196"/>
      <c r="P127" s="196"/>
      <c r="Q127" s="196"/>
      <c r="R127" s="196">
        <f t="shared" si="29"/>
        <v>0</v>
      </c>
      <c r="S127" s="196">
        <f t="shared" si="29"/>
        <v>0</v>
      </c>
      <c r="T127" s="196">
        <f t="shared" si="29"/>
        <v>0</v>
      </c>
      <c r="U127" s="196">
        <f t="shared" si="29"/>
        <v>0</v>
      </c>
      <c r="V127" s="196">
        <f t="shared" si="29"/>
        <v>0</v>
      </c>
      <c r="W127" s="196"/>
    </row>
    <row r="128" spans="1:23" ht="13.5" customHeight="1">
      <c r="A128" s="97"/>
      <c r="B128" s="58" t="s">
        <v>355</v>
      </c>
      <c r="C128" s="257">
        <v>0</v>
      </c>
      <c r="D128" s="257">
        <v>0</v>
      </c>
      <c r="E128" s="258">
        <f t="shared" si="28"/>
        <v>0</v>
      </c>
      <c r="F128" s="257">
        <v>0</v>
      </c>
      <c r="G128" s="257">
        <v>0</v>
      </c>
      <c r="H128" s="258">
        <f t="shared" si="18"/>
        <v>0</v>
      </c>
      <c r="I128" s="196"/>
      <c r="J128" s="196"/>
      <c r="K128" s="196"/>
      <c r="L128" s="196"/>
      <c r="M128" s="196"/>
      <c r="N128" s="196"/>
      <c r="O128" s="196"/>
      <c r="P128" s="196"/>
      <c r="Q128" s="196"/>
      <c r="R128" s="196">
        <f t="shared" si="29"/>
        <v>0</v>
      </c>
      <c r="S128" s="196">
        <f t="shared" si="29"/>
        <v>0</v>
      </c>
      <c r="T128" s="196">
        <f t="shared" si="29"/>
        <v>0</v>
      </c>
      <c r="U128" s="196">
        <f t="shared" si="29"/>
        <v>0</v>
      </c>
      <c r="V128" s="196">
        <f t="shared" si="29"/>
        <v>0</v>
      </c>
      <c r="W128" s="196"/>
    </row>
    <row r="129" spans="1:23" ht="13.5" customHeight="1">
      <c r="A129" s="97"/>
      <c r="B129" s="58" t="s">
        <v>356</v>
      </c>
      <c r="C129" s="257">
        <v>0</v>
      </c>
      <c r="D129" s="257">
        <v>0</v>
      </c>
      <c r="E129" s="258">
        <f t="shared" si="28"/>
        <v>0</v>
      </c>
      <c r="F129" s="257">
        <v>0</v>
      </c>
      <c r="G129" s="257">
        <v>0</v>
      </c>
      <c r="H129" s="258">
        <f t="shared" si="18"/>
        <v>0</v>
      </c>
      <c r="I129" s="196"/>
      <c r="J129" s="196"/>
      <c r="K129" s="196"/>
      <c r="L129" s="196"/>
      <c r="M129" s="196"/>
      <c r="N129" s="196"/>
      <c r="O129" s="196"/>
      <c r="P129" s="196"/>
      <c r="Q129" s="196"/>
      <c r="R129" s="196">
        <f t="shared" si="29"/>
        <v>0</v>
      </c>
      <c r="S129" s="196">
        <f t="shared" si="29"/>
        <v>0</v>
      </c>
      <c r="T129" s="196">
        <f t="shared" si="29"/>
        <v>0</v>
      </c>
      <c r="U129" s="196">
        <f t="shared" si="29"/>
        <v>0</v>
      </c>
      <c r="V129" s="196">
        <f t="shared" si="29"/>
        <v>0</v>
      </c>
      <c r="W129" s="196"/>
    </row>
    <row r="130" spans="1:23" ht="13.5" customHeight="1">
      <c r="A130" s="97"/>
      <c r="B130" s="58" t="s">
        <v>357</v>
      </c>
      <c r="C130" s="257">
        <v>0</v>
      </c>
      <c r="D130" s="257">
        <v>0</v>
      </c>
      <c r="E130" s="258">
        <f t="shared" si="28"/>
        <v>0</v>
      </c>
      <c r="F130" s="257">
        <v>0</v>
      </c>
      <c r="G130" s="257">
        <v>0</v>
      </c>
      <c r="H130" s="258">
        <f t="shared" si="18"/>
        <v>0</v>
      </c>
      <c r="I130" s="196"/>
      <c r="J130" s="196"/>
      <c r="K130" s="196"/>
      <c r="L130" s="196"/>
      <c r="M130" s="196"/>
      <c r="N130" s="196"/>
      <c r="O130" s="196"/>
      <c r="P130" s="196"/>
      <c r="Q130" s="196"/>
      <c r="R130" s="196">
        <f t="shared" si="29"/>
        <v>0</v>
      </c>
      <c r="S130" s="196">
        <f t="shared" si="29"/>
        <v>0</v>
      </c>
      <c r="T130" s="196">
        <f t="shared" si="29"/>
        <v>0</v>
      </c>
      <c r="U130" s="196">
        <f t="shared" si="29"/>
        <v>0</v>
      </c>
      <c r="V130" s="196">
        <f t="shared" si="29"/>
        <v>0</v>
      </c>
      <c r="W130" s="196"/>
    </row>
    <row r="131" spans="1:23" ht="13.5" customHeight="1">
      <c r="A131" s="97"/>
      <c r="B131" s="58" t="s">
        <v>358</v>
      </c>
      <c r="C131" s="257">
        <v>0</v>
      </c>
      <c r="D131" s="257">
        <v>0</v>
      </c>
      <c r="E131" s="258">
        <f t="shared" si="28"/>
        <v>0</v>
      </c>
      <c r="F131" s="257">
        <v>0</v>
      </c>
      <c r="G131" s="257">
        <v>0</v>
      </c>
      <c r="H131" s="258">
        <f t="shared" si="18"/>
        <v>0</v>
      </c>
      <c r="I131" s="196"/>
      <c r="J131" s="196"/>
      <c r="K131" s="196"/>
      <c r="L131" s="196"/>
      <c r="M131" s="196"/>
      <c r="N131" s="196"/>
      <c r="O131" s="196"/>
      <c r="P131" s="196"/>
      <c r="Q131" s="196"/>
      <c r="R131" s="196">
        <f t="shared" si="29"/>
        <v>0</v>
      </c>
      <c r="S131" s="196">
        <f t="shared" si="29"/>
        <v>0</v>
      </c>
      <c r="T131" s="196">
        <f t="shared" si="29"/>
        <v>0</v>
      </c>
      <c r="U131" s="196">
        <f t="shared" si="29"/>
        <v>0</v>
      </c>
      <c r="V131" s="196">
        <f t="shared" si="29"/>
        <v>0</v>
      </c>
      <c r="W131" s="196"/>
    </row>
    <row r="132" spans="1:23" ht="13.5" customHeight="1">
      <c r="A132" s="97"/>
      <c r="B132" s="58" t="s">
        <v>359</v>
      </c>
      <c r="C132" s="257">
        <v>0</v>
      </c>
      <c r="D132" s="257">
        <v>0</v>
      </c>
      <c r="E132" s="258">
        <f t="shared" si="28"/>
        <v>0</v>
      </c>
      <c r="F132" s="257">
        <v>0</v>
      </c>
      <c r="G132" s="257">
        <v>0</v>
      </c>
      <c r="H132" s="258">
        <f t="shared" si="18"/>
        <v>0</v>
      </c>
      <c r="I132" s="196"/>
      <c r="J132" s="196"/>
      <c r="K132" s="196"/>
      <c r="L132" s="196"/>
      <c r="M132" s="196"/>
      <c r="N132" s="196"/>
      <c r="O132" s="196"/>
      <c r="P132" s="196"/>
      <c r="Q132" s="196"/>
      <c r="R132" s="196">
        <f t="shared" si="29"/>
        <v>0</v>
      </c>
      <c r="S132" s="196">
        <f t="shared" si="29"/>
        <v>0</v>
      </c>
      <c r="T132" s="196">
        <f t="shared" si="29"/>
        <v>0</v>
      </c>
      <c r="U132" s="196">
        <f t="shared" si="29"/>
        <v>0</v>
      </c>
      <c r="V132" s="196">
        <f t="shared" si="29"/>
        <v>0</v>
      </c>
      <c r="W132" s="196"/>
    </row>
    <row r="133" spans="1:23" ht="13.5" customHeight="1">
      <c r="A133" s="380" t="s">
        <v>360</v>
      </c>
      <c r="B133" s="381"/>
      <c r="C133" s="256">
        <v>0</v>
      </c>
      <c r="D133" s="256">
        <v>0</v>
      </c>
      <c r="E133" s="256">
        <v>0</v>
      </c>
      <c r="F133" s="256">
        <v>0</v>
      </c>
      <c r="G133" s="256">
        <v>0</v>
      </c>
      <c r="H133" s="261">
        <f t="shared" si="18"/>
        <v>0</v>
      </c>
      <c r="I133" s="196"/>
      <c r="J133" s="196"/>
      <c r="K133" s="196"/>
      <c r="L133" s="196"/>
      <c r="M133" s="196"/>
      <c r="N133" s="196"/>
      <c r="O133" s="196"/>
      <c r="P133" s="196"/>
      <c r="Q133" s="196"/>
      <c r="R133" s="196"/>
      <c r="S133" s="196"/>
      <c r="T133" s="196"/>
      <c r="U133" s="196"/>
      <c r="V133" s="196"/>
      <c r="W133" s="196"/>
    </row>
    <row r="134" spans="1:23" ht="13.5" customHeight="1">
      <c r="A134" s="97"/>
      <c r="B134" s="58" t="s">
        <v>361</v>
      </c>
      <c r="C134" s="257">
        <v>0</v>
      </c>
      <c r="D134" s="257">
        <v>0</v>
      </c>
      <c r="E134" s="258">
        <f>C134+D134</f>
        <v>0</v>
      </c>
      <c r="F134" s="257">
        <v>0</v>
      </c>
      <c r="G134" s="257">
        <v>0</v>
      </c>
      <c r="H134" s="258">
        <f t="shared" si="18"/>
        <v>0</v>
      </c>
      <c r="I134" s="196"/>
      <c r="J134" s="196"/>
      <c r="K134" s="196"/>
      <c r="L134" s="196"/>
      <c r="M134" s="196"/>
      <c r="N134" s="196"/>
      <c r="O134" s="196"/>
      <c r="P134" s="196"/>
      <c r="Q134" s="196"/>
      <c r="R134" s="196">
        <f aca="true" t="shared" si="30" ref="R134:V136">ROUND(C134,0)</f>
        <v>0</v>
      </c>
      <c r="S134" s="196">
        <f t="shared" si="30"/>
        <v>0</v>
      </c>
      <c r="T134" s="196">
        <f t="shared" si="30"/>
        <v>0</v>
      </c>
      <c r="U134" s="196">
        <f t="shared" si="30"/>
        <v>0</v>
      </c>
      <c r="V134" s="196">
        <f t="shared" si="30"/>
        <v>0</v>
      </c>
      <c r="W134" s="196"/>
    </row>
    <row r="135" spans="1:23" ht="13.5" customHeight="1">
      <c r="A135" s="97"/>
      <c r="B135" s="58" t="s">
        <v>362</v>
      </c>
      <c r="C135" s="257">
        <v>0</v>
      </c>
      <c r="D135" s="257">
        <v>0</v>
      </c>
      <c r="E135" s="258">
        <f>C135+D135</f>
        <v>0</v>
      </c>
      <c r="F135" s="257">
        <v>0</v>
      </c>
      <c r="G135" s="257">
        <v>0</v>
      </c>
      <c r="H135" s="258">
        <f t="shared" si="18"/>
        <v>0</v>
      </c>
      <c r="I135" s="196"/>
      <c r="J135" s="196"/>
      <c r="K135" s="196"/>
      <c r="L135" s="196"/>
      <c r="M135" s="196"/>
      <c r="N135" s="196"/>
      <c r="O135" s="196"/>
      <c r="P135" s="196"/>
      <c r="Q135" s="196"/>
      <c r="R135" s="196">
        <f t="shared" si="30"/>
        <v>0</v>
      </c>
      <c r="S135" s="196">
        <f t="shared" si="30"/>
        <v>0</v>
      </c>
      <c r="T135" s="196">
        <f t="shared" si="30"/>
        <v>0</v>
      </c>
      <c r="U135" s="196">
        <f t="shared" si="30"/>
        <v>0</v>
      </c>
      <c r="V135" s="196">
        <f t="shared" si="30"/>
        <v>0</v>
      </c>
      <c r="W135" s="196"/>
    </row>
    <row r="136" spans="1:23" ht="13.5" customHeight="1">
      <c r="A136" s="97"/>
      <c r="B136" s="58" t="s">
        <v>363</v>
      </c>
      <c r="C136" s="257">
        <v>0</v>
      </c>
      <c r="D136" s="257">
        <v>0</v>
      </c>
      <c r="E136" s="258">
        <f>C136+D136</f>
        <v>0</v>
      </c>
      <c r="F136" s="257">
        <v>0</v>
      </c>
      <c r="G136" s="257">
        <v>0</v>
      </c>
      <c r="H136" s="258">
        <f t="shared" si="18"/>
        <v>0</v>
      </c>
      <c r="I136" s="196"/>
      <c r="J136" s="196"/>
      <c r="K136" s="196"/>
      <c r="L136" s="196"/>
      <c r="M136" s="196"/>
      <c r="N136" s="196"/>
      <c r="O136" s="196"/>
      <c r="P136" s="196"/>
      <c r="Q136" s="196"/>
      <c r="R136" s="196">
        <f t="shared" si="30"/>
        <v>0</v>
      </c>
      <c r="S136" s="196">
        <f t="shared" si="30"/>
        <v>0</v>
      </c>
      <c r="T136" s="196">
        <f t="shared" si="30"/>
        <v>0</v>
      </c>
      <c r="U136" s="196">
        <f t="shared" si="30"/>
        <v>0</v>
      </c>
      <c r="V136" s="196">
        <f t="shared" si="30"/>
        <v>0</v>
      </c>
      <c r="W136" s="196"/>
    </row>
    <row r="137" spans="1:23" ht="13.5" customHeight="1">
      <c r="A137" s="380" t="s">
        <v>364</v>
      </c>
      <c r="B137" s="381"/>
      <c r="C137" s="256">
        <v>0</v>
      </c>
      <c r="D137" s="256">
        <v>0</v>
      </c>
      <c r="E137" s="256">
        <v>0</v>
      </c>
      <c r="F137" s="256">
        <v>0</v>
      </c>
      <c r="G137" s="256">
        <v>0</v>
      </c>
      <c r="H137" s="261">
        <f t="shared" si="18"/>
        <v>0</v>
      </c>
      <c r="I137" s="196"/>
      <c r="J137" s="196"/>
      <c r="K137" s="196"/>
      <c r="L137" s="196"/>
      <c r="M137" s="196"/>
      <c r="N137" s="196"/>
      <c r="O137" s="196"/>
      <c r="P137" s="196"/>
      <c r="Q137" s="196"/>
      <c r="R137" s="196"/>
      <c r="S137" s="196"/>
      <c r="T137" s="196"/>
      <c r="U137" s="196"/>
      <c r="V137" s="196"/>
      <c r="W137" s="196"/>
    </row>
    <row r="138" spans="1:23" ht="13.5" customHeight="1">
      <c r="A138" s="97"/>
      <c r="B138" s="58" t="s">
        <v>365</v>
      </c>
      <c r="C138" s="257">
        <v>0</v>
      </c>
      <c r="D138" s="257">
        <v>0</v>
      </c>
      <c r="E138" s="258">
        <f aca="true" t="shared" si="31" ref="E138:E145">C138+D138</f>
        <v>0</v>
      </c>
      <c r="F138" s="257">
        <v>0</v>
      </c>
      <c r="G138" s="257">
        <v>0</v>
      </c>
      <c r="H138" s="258">
        <f t="shared" si="18"/>
        <v>0</v>
      </c>
      <c r="I138" s="196"/>
      <c r="J138" s="196"/>
      <c r="K138" s="196"/>
      <c r="L138" s="196"/>
      <c r="M138" s="196"/>
      <c r="N138" s="196"/>
      <c r="O138" s="196"/>
      <c r="P138" s="196"/>
      <c r="Q138" s="196"/>
      <c r="R138" s="196">
        <f aca="true" t="shared" si="32" ref="R138:V145">ROUND(C138,0)</f>
        <v>0</v>
      </c>
      <c r="S138" s="196">
        <f t="shared" si="32"/>
        <v>0</v>
      </c>
      <c r="T138" s="196">
        <f t="shared" si="32"/>
        <v>0</v>
      </c>
      <c r="U138" s="196">
        <f t="shared" si="32"/>
        <v>0</v>
      </c>
      <c r="V138" s="196">
        <f t="shared" si="32"/>
        <v>0</v>
      </c>
      <c r="W138" s="196"/>
    </row>
    <row r="139" spans="1:23" ht="13.5" customHeight="1">
      <c r="A139" s="97"/>
      <c r="B139" s="58" t="s">
        <v>366</v>
      </c>
      <c r="C139" s="257">
        <v>0</v>
      </c>
      <c r="D139" s="257">
        <v>0</v>
      </c>
      <c r="E139" s="258">
        <f t="shared" si="31"/>
        <v>0</v>
      </c>
      <c r="F139" s="257">
        <v>0</v>
      </c>
      <c r="G139" s="257">
        <v>0</v>
      </c>
      <c r="H139" s="258">
        <f t="shared" si="18"/>
        <v>0</v>
      </c>
      <c r="I139" s="196"/>
      <c r="J139" s="196"/>
      <c r="K139" s="196"/>
      <c r="L139" s="196"/>
      <c r="M139" s="196"/>
      <c r="N139" s="196"/>
      <c r="O139" s="196"/>
      <c r="P139" s="196"/>
      <c r="Q139" s="196"/>
      <c r="R139" s="196">
        <f t="shared" si="32"/>
        <v>0</v>
      </c>
      <c r="S139" s="196">
        <f t="shared" si="32"/>
        <v>0</v>
      </c>
      <c r="T139" s="196">
        <f t="shared" si="32"/>
        <v>0</v>
      </c>
      <c r="U139" s="196">
        <f t="shared" si="32"/>
        <v>0</v>
      </c>
      <c r="V139" s="196">
        <f t="shared" si="32"/>
        <v>0</v>
      </c>
      <c r="W139" s="196"/>
    </row>
    <row r="140" spans="1:23" ht="13.5" customHeight="1">
      <c r="A140" s="97"/>
      <c r="B140" s="58" t="s">
        <v>367</v>
      </c>
      <c r="C140" s="257">
        <v>0</v>
      </c>
      <c r="D140" s="257">
        <v>0</v>
      </c>
      <c r="E140" s="258">
        <f t="shared" si="31"/>
        <v>0</v>
      </c>
      <c r="F140" s="257">
        <v>0</v>
      </c>
      <c r="G140" s="257">
        <v>0</v>
      </c>
      <c r="H140" s="258">
        <f t="shared" si="18"/>
        <v>0</v>
      </c>
      <c r="I140" s="196"/>
      <c r="J140" s="196"/>
      <c r="K140" s="196"/>
      <c r="L140" s="196"/>
      <c r="M140" s="196"/>
      <c r="N140" s="196"/>
      <c r="O140" s="196"/>
      <c r="P140" s="196"/>
      <c r="Q140" s="196"/>
      <c r="R140" s="196">
        <f t="shared" si="32"/>
        <v>0</v>
      </c>
      <c r="S140" s="196">
        <f t="shared" si="32"/>
        <v>0</v>
      </c>
      <c r="T140" s="196">
        <f t="shared" si="32"/>
        <v>0</v>
      </c>
      <c r="U140" s="196">
        <f t="shared" si="32"/>
        <v>0</v>
      </c>
      <c r="V140" s="196">
        <f t="shared" si="32"/>
        <v>0</v>
      </c>
      <c r="W140" s="196"/>
    </row>
    <row r="141" spans="1:23" ht="13.5" customHeight="1">
      <c r="A141" s="97"/>
      <c r="B141" s="58" t="s">
        <v>368</v>
      </c>
      <c r="C141" s="257">
        <v>0</v>
      </c>
      <c r="D141" s="257">
        <v>0</v>
      </c>
      <c r="E141" s="258">
        <f t="shared" si="31"/>
        <v>0</v>
      </c>
      <c r="F141" s="257">
        <v>0</v>
      </c>
      <c r="G141" s="257">
        <v>0</v>
      </c>
      <c r="H141" s="258">
        <f t="shared" si="18"/>
        <v>0</v>
      </c>
      <c r="I141" s="196"/>
      <c r="J141" s="196"/>
      <c r="K141" s="196"/>
      <c r="L141" s="196"/>
      <c r="M141" s="196"/>
      <c r="N141" s="196"/>
      <c r="O141" s="196"/>
      <c r="P141" s="196"/>
      <c r="Q141" s="196"/>
      <c r="R141" s="196">
        <f t="shared" si="32"/>
        <v>0</v>
      </c>
      <c r="S141" s="196">
        <f t="shared" si="32"/>
        <v>0</v>
      </c>
      <c r="T141" s="196">
        <f t="shared" si="32"/>
        <v>0</v>
      </c>
      <c r="U141" s="196">
        <f t="shared" si="32"/>
        <v>0</v>
      </c>
      <c r="V141" s="196">
        <f t="shared" si="32"/>
        <v>0</v>
      </c>
      <c r="W141" s="196"/>
    </row>
    <row r="142" spans="1:23" ht="13.5" customHeight="1">
      <c r="A142" s="97"/>
      <c r="B142" s="58" t="s">
        <v>369</v>
      </c>
      <c r="C142" s="257">
        <v>0</v>
      </c>
      <c r="D142" s="257">
        <v>0</v>
      </c>
      <c r="E142" s="258">
        <f t="shared" si="31"/>
        <v>0</v>
      </c>
      <c r="F142" s="257">
        <v>0</v>
      </c>
      <c r="G142" s="257">
        <v>0</v>
      </c>
      <c r="H142" s="258">
        <f t="shared" si="18"/>
        <v>0</v>
      </c>
      <c r="I142" s="196"/>
      <c r="J142" s="196"/>
      <c r="K142" s="196"/>
      <c r="L142" s="196"/>
      <c r="M142" s="196"/>
      <c r="N142" s="196"/>
      <c r="O142" s="196"/>
      <c r="P142" s="196"/>
      <c r="Q142" s="196"/>
      <c r="R142" s="196">
        <f t="shared" si="32"/>
        <v>0</v>
      </c>
      <c r="S142" s="196">
        <f t="shared" si="32"/>
        <v>0</v>
      </c>
      <c r="T142" s="196">
        <f t="shared" si="32"/>
        <v>0</v>
      </c>
      <c r="U142" s="196">
        <f t="shared" si="32"/>
        <v>0</v>
      </c>
      <c r="V142" s="196">
        <f t="shared" si="32"/>
        <v>0</v>
      </c>
      <c r="W142" s="196"/>
    </row>
    <row r="143" spans="1:23" ht="13.5" customHeight="1">
      <c r="A143" s="97"/>
      <c r="B143" s="58" t="s">
        <v>370</v>
      </c>
      <c r="C143" s="257">
        <v>0</v>
      </c>
      <c r="D143" s="257">
        <v>0</v>
      </c>
      <c r="E143" s="258">
        <f t="shared" si="31"/>
        <v>0</v>
      </c>
      <c r="F143" s="257">
        <v>0</v>
      </c>
      <c r="G143" s="257">
        <v>0</v>
      </c>
      <c r="H143" s="258">
        <f t="shared" si="18"/>
        <v>0</v>
      </c>
      <c r="I143" s="196"/>
      <c r="J143" s="196"/>
      <c r="K143" s="196"/>
      <c r="L143" s="196"/>
      <c r="M143" s="196"/>
      <c r="N143" s="196"/>
      <c r="O143" s="196"/>
      <c r="P143" s="196"/>
      <c r="Q143" s="196"/>
      <c r="R143" s="196">
        <f t="shared" si="32"/>
        <v>0</v>
      </c>
      <c r="S143" s="196">
        <f t="shared" si="32"/>
        <v>0</v>
      </c>
      <c r="T143" s="196">
        <f t="shared" si="32"/>
        <v>0</v>
      </c>
      <c r="U143" s="196">
        <f t="shared" si="32"/>
        <v>0</v>
      </c>
      <c r="V143" s="196">
        <f t="shared" si="32"/>
        <v>0</v>
      </c>
      <c r="W143" s="196"/>
    </row>
    <row r="144" spans="1:23" ht="13.5" customHeight="1">
      <c r="A144" s="97"/>
      <c r="B144" s="58" t="s">
        <v>371</v>
      </c>
      <c r="C144" s="257">
        <v>0</v>
      </c>
      <c r="D144" s="257">
        <v>0</v>
      </c>
      <c r="E144" s="258">
        <f t="shared" si="31"/>
        <v>0</v>
      </c>
      <c r="F144" s="257">
        <v>0</v>
      </c>
      <c r="G144" s="257">
        <v>0</v>
      </c>
      <c r="H144" s="258">
        <f t="shared" si="18"/>
        <v>0</v>
      </c>
      <c r="I144" s="196"/>
      <c r="J144" s="196"/>
      <c r="K144" s="196"/>
      <c r="L144" s="196"/>
      <c r="M144" s="196"/>
      <c r="N144" s="196"/>
      <c r="O144" s="196"/>
      <c r="P144" s="196"/>
      <c r="Q144" s="196"/>
      <c r="R144" s="196">
        <f t="shared" si="32"/>
        <v>0</v>
      </c>
      <c r="S144" s="196">
        <f t="shared" si="32"/>
        <v>0</v>
      </c>
      <c r="T144" s="196">
        <f t="shared" si="32"/>
        <v>0</v>
      </c>
      <c r="U144" s="196">
        <f t="shared" si="32"/>
        <v>0</v>
      </c>
      <c r="V144" s="196">
        <f t="shared" si="32"/>
        <v>0</v>
      </c>
      <c r="W144" s="196"/>
    </row>
    <row r="145" spans="1:23" ht="13.5" customHeight="1">
      <c r="A145" s="97"/>
      <c r="B145" s="58" t="s">
        <v>372</v>
      </c>
      <c r="C145" s="257">
        <v>0</v>
      </c>
      <c r="D145" s="257">
        <v>0</v>
      </c>
      <c r="E145" s="258">
        <f t="shared" si="31"/>
        <v>0</v>
      </c>
      <c r="F145" s="257">
        <v>0</v>
      </c>
      <c r="G145" s="257">
        <v>0</v>
      </c>
      <c r="H145" s="258">
        <f t="shared" si="18"/>
        <v>0</v>
      </c>
      <c r="I145" s="196"/>
      <c r="J145" s="196"/>
      <c r="K145" s="196"/>
      <c r="L145" s="196"/>
      <c r="M145" s="196"/>
      <c r="N145" s="196"/>
      <c r="O145" s="196"/>
      <c r="P145" s="196"/>
      <c r="Q145" s="196"/>
      <c r="R145" s="196">
        <f t="shared" si="32"/>
        <v>0</v>
      </c>
      <c r="S145" s="196">
        <f t="shared" si="32"/>
        <v>0</v>
      </c>
      <c r="T145" s="196">
        <f t="shared" si="32"/>
        <v>0</v>
      </c>
      <c r="U145" s="196">
        <f t="shared" si="32"/>
        <v>0</v>
      </c>
      <c r="V145" s="196">
        <f t="shared" si="32"/>
        <v>0</v>
      </c>
      <c r="W145" s="196"/>
    </row>
    <row r="146" spans="1:23" ht="13.5" customHeight="1">
      <c r="A146" s="380" t="s">
        <v>373</v>
      </c>
      <c r="B146" s="381"/>
      <c r="C146" s="256">
        <v>0</v>
      </c>
      <c r="D146" s="256">
        <v>0</v>
      </c>
      <c r="E146" s="256">
        <v>0</v>
      </c>
      <c r="F146" s="256">
        <v>0</v>
      </c>
      <c r="G146" s="256">
        <v>0</v>
      </c>
      <c r="H146" s="261">
        <f t="shared" si="18"/>
        <v>0</v>
      </c>
      <c r="I146" s="196"/>
      <c r="J146" s="196"/>
      <c r="K146" s="196"/>
      <c r="L146" s="196"/>
      <c r="M146" s="196"/>
      <c r="N146" s="196"/>
      <c r="O146" s="196"/>
      <c r="P146" s="196"/>
      <c r="Q146" s="196"/>
      <c r="R146" s="196"/>
      <c r="S146" s="196"/>
      <c r="T146" s="196"/>
      <c r="U146" s="196"/>
      <c r="V146" s="196"/>
      <c r="W146" s="196"/>
    </row>
    <row r="147" spans="1:23" ht="13.5" customHeight="1">
      <c r="A147" s="97"/>
      <c r="B147" s="58" t="s">
        <v>374</v>
      </c>
      <c r="C147" s="257">
        <v>0</v>
      </c>
      <c r="D147" s="257">
        <v>0</v>
      </c>
      <c r="E147" s="258">
        <f>C147+D147</f>
        <v>0</v>
      </c>
      <c r="F147" s="257">
        <v>0</v>
      </c>
      <c r="G147" s="257">
        <v>0</v>
      </c>
      <c r="H147" s="258">
        <f t="shared" si="18"/>
        <v>0</v>
      </c>
      <c r="I147" s="196"/>
      <c r="J147" s="196"/>
      <c r="K147" s="196"/>
      <c r="L147" s="196"/>
      <c r="M147" s="196"/>
      <c r="N147" s="196"/>
      <c r="O147" s="196"/>
      <c r="P147" s="196"/>
      <c r="Q147" s="196"/>
      <c r="R147" s="196">
        <f aca="true" t="shared" si="33" ref="R147:V157">ROUND(C147,0)</f>
        <v>0</v>
      </c>
      <c r="S147" s="196">
        <f t="shared" si="33"/>
        <v>0</v>
      </c>
      <c r="T147" s="196">
        <f t="shared" si="33"/>
        <v>0</v>
      </c>
      <c r="U147" s="196">
        <f t="shared" si="33"/>
        <v>0</v>
      </c>
      <c r="V147" s="196">
        <f t="shared" si="33"/>
        <v>0</v>
      </c>
      <c r="W147" s="196"/>
    </row>
    <row r="148" spans="1:23" ht="13.5" customHeight="1">
      <c r="A148" s="97"/>
      <c r="B148" s="58" t="s">
        <v>375</v>
      </c>
      <c r="C148" s="257">
        <v>0</v>
      </c>
      <c r="D148" s="257">
        <v>0</v>
      </c>
      <c r="E148" s="258">
        <f>C148+D148</f>
        <v>0</v>
      </c>
      <c r="F148" s="257">
        <v>0</v>
      </c>
      <c r="G148" s="257">
        <v>0</v>
      </c>
      <c r="H148" s="258">
        <f t="shared" si="18"/>
        <v>0</v>
      </c>
      <c r="I148" s="196"/>
      <c r="J148" s="196"/>
      <c r="K148" s="196"/>
      <c r="L148" s="196"/>
      <c r="M148" s="196"/>
      <c r="N148" s="196"/>
      <c r="O148" s="196"/>
      <c r="P148" s="196"/>
      <c r="Q148" s="196"/>
      <c r="R148" s="196">
        <f t="shared" si="33"/>
        <v>0</v>
      </c>
      <c r="S148" s="196">
        <f t="shared" si="33"/>
        <v>0</v>
      </c>
      <c r="T148" s="196">
        <f t="shared" si="33"/>
        <v>0</v>
      </c>
      <c r="U148" s="196">
        <f t="shared" si="33"/>
        <v>0</v>
      </c>
      <c r="V148" s="196">
        <f t="shared" si="33"/>
        <v>0</v>
      </c>
      <c r="W148" s="196"/>
    </row>
    <row r="149" spans="1:23" ht="13.5" customHeight="1">
      <c r="A149" s="97"/>
      <c r="B149" s="58" t="s">
        <v>376</v>
      </c>
      <c r="C149" s="257">
        <v>0</v>
      </c>
      <c r="D149" s="257">
        <v>0</v>
      </c>
      <c r="E149" s="258">
        <f>C149+D149</f>
        <v>0</v>
      </c>
      <c r="F149" s="257">
        <v>0</v>
      </c>
      <c r="G149" s="257">
        <v>0</v>
      </c>
      <c r="H149" s="258">
        <f aca="true" t="shared" si="34" ref="H149:H157">+E149-F149</f>
        <v>0</v>
      </c>
      <c r="I149" s="196"/>
      <c r="J149" s="196"/>
      <c r="K149" s="196"/>
      <c r="L149" s="196"/>
      <c r="M149" s="196"/>
      <c r="N149" s="196"/>
      <c r="O149" s="196"/>
      <c r="P149" s="196"/>
      <c r="Q149" s="196"/>
      <c r="R149" s="196">
        <f t="shared" si="33"/>
        <v>0</v>
      </c>
      <c r="S149" s="196">
        <f t="shared" si="33"/>
        <v>0</v>
      </c>
      <c r="T149" s="196">
        <f t="shared" si="33"/>
        <v>0</v>
      </c>
      <c r="U149" s="196">
        <f t="shared" si="33"/>
        <v>0</v>
      </c>
      <c r="V149" s="196">
        <f t="shared" si="33"/>
        <v>0</v>
      </c>
      <c r="W149" s="196"/>
    </row>
    <row r="150" spans="1:23" ht="13.5" customHeight="1">
      <c r="A150" s="380" t="s">
        <v>377</v>
      </c>
      <c r="B150" s="381"/>
      <c r="C150" s="256">
        <v>0</v>
      </c>
      <c r="D150" s="256">
        <v>0</v>
      </c>
      <c r="E150" s="256">
        <v>0</v>
      </c>
      <c r="F150" s="256">
        <v>0</v>
      </c>
      <c r="G150" s="256">
        <v>0</v>
      </c>
      <c r="H150" s="261">
        <f t="shared" si="34"/>
        <v>0</v>
      </c>
      <c r="I150" s="196"/>
      <c r="J150" s="196"/>
      <c r="K150" s="196"/>
      <c r="L150" s="196"/>
      <c r="M150" s="196"/>
      <c r="N150" s="196"/>
      <c r="O150" s="196"/>
      <c r="P150" s="196"/>
      <c r="Q150" s="196"/>
      <c r="R150" s="196">
        <f t="shared" si="33"/>
        <v>0</v>
      </c>
      <c r="S150" s="196">
        <f t="shared" si="33"/>
        <v>0</v>
      </c>
      <c r="T150" s="196">
        <f t="shared" si="33"/>
        <v>0</v>
      </c>
      <c r="U150" s="196">
        <f t="shared" si="33"/>
        <v>0</v>
      </c>
      <c r="V150" s="196">
        <f t="shared" si="33"/>
        <v>0</v>
      </c>
      <c r="W150" s="196"/>
    </row>
    <row r="151" spans="1:23" ht="13.5" customHeight="1">
      <c r="A151" s="97"/>
      <c r="B151" s="58" t="s">
        <v>378</v>
      </c>
      <c r="C151" s="257">
        <v>0</v>
      </c>
      <c r="D151" s="257">
        <v>0</v>
      </c>
      <c r="E151" s="258">
        <f aca="true" t="shared" si="35" ref="E151:E157">C151+D151</f>
        <v>0</v>
      </c>
      <c r="F151" s="257">
        <v>0</v>
      </c>
      <c r="G151" s="257">
        <v>0</v>
      </c>
      <c r="H151" s="258">
        <f t="shared" si="34"/>
        <v>0</v>
      </c>
      <c r="I151" s="196"/>
      <c r="J151" s="196"/>
      <c r="K151" s="196"/>
      <c r="L151" s="196"/>
      <c r="M151" s="196"/>
      <c r="N151" s="196"/>
      <c r="O151" s="196"/>
      <c r="P151" s="196"/>
      <c r="Q151" s="196"/>
      <c r="R151" s="196">
        <f t="shared" si="33"/>
        <v>0</v>
      </c>
      <c r="S151" s="196">
        <f t="shared" si="33"/>
        <v>0</v>
      </c>
      <c r="T151" s="196">
        <f t="shared" si="33"/>
        <v>0</v>
      </c>
      <c r="U151" s="196">
        <f t="shared" si="33"/>
        <v>0</v>
      </c>
      <c r="V151" s="196">
        <f t="shared" si="33"/>
        <v>0</v>
      </c>
      <c r="W151" s="196"/>
    </row>
    <row r="152" spans="1:23" ht="13.5" customHeight="1">
      <c r="A152" s="97"/>
      <c r="B152" s="58" t="s">
        <v>379</v>
      </c>
      <c r="C152" s="257">
        <v>0</v>
      </c>
      <c r="D152" s="257">
        <v>0</v>
      </c>
      <c r="E152" s="258">
        <f t="shared" si="35"/>
        <v>0</v>
      </c>
      <c r="F152" s="257">
        <v>0</v>
      </c>
      <c r="G152" s="257">
        <v>0</v>
      </c>
      <c r="H152" s="258">
        <f t="shared" si="34"/>
        <v>0</v>
      </c>
      <c r="I152" s="196"/>
      <c r="J152" s="196"/>
      <c r="K152" s="196"/>
      <c r="L152" s="196"/>
      <c r="M152" s="196"/>
      <c r="N152" s="196"/>
      <c r="O152" s="196"/>
      <c r="P152" s="196"/>
      <c r="Q152" s="196"/>
      <c r="R152" s="196">
        <f t="shared" si="33"/>
        <v>0</v>
      </c>
      <c r="S152" s="196">
        <f t="shared" si="33"/>
        <v>0</v>
      </c>
      <c r="T152" s="196">
        <f t="shared" si="33"/>
        <v>0</v>
      </c>
      <c r="U152" s="196">
        <f t="shared" si="33"/>
        <v>0</v>
      </c>
      <c r="V152" s="196">
        <f t="shared" si="33"/>
        <v>0</v>
      </c>
      <c r="W152" s="196"/>
    </row>
    <row r="153" spans="1:23" ht="13.5" customHeight="1">
      <c r="A153" s="97"/>
      <c r="B153" s="58" t="s">
        <v>380</v>
      </c>
      <c r="C153" s="257">
        <v>0</v>
      </c>
      <c r="D153" s="257">
        <v>0</v>
      </c>
      <c r="E153" s="258">
        <f t="shared" si="35"/>
        <v>0</v>
      </c>
      <c r="F153" s="257">
        <v>0</v>
      </c>
      <c r="G153" s="257">
        <v>0</v>
      </c>
      <c r="H153" s="258">
        <f t="shared" si="34"/>
        <v>0</v>
      </c>
      <c r="I153" s="196"/>
      <c r="J153" s="196"/>
      <c r="K153" s="196"/>
      <c r="L153" s="196"/>
      <c r="M153" s="196"/>
      <c r="N153" s="196"/>
      <c r="O153" s="196"/>
      <c r="P153" s="196"/>
      <c r="Q153" s="196"/>
      <c r="R153" s="196">
        <f t="shared" si="33"/>
        <v>0</v>
      </c>
      <c r="S153" s="196">
        <f t="shared" si="33"/>
        <v>0</v>
      </c>
      <c r="T153" s="196">
        <f t="shared" si="33"/>
        <v>0</v>
      </c>
      <c r="U153" s="196">
        <f t="shared" si="33"/>
        <v>0</v>
      </c>
      <c r="V153" s="196">
        <f t="shared" si="33"/>
        <v>0</v>
      </c>
      <c r="W153" s="196"/>
    </row>
    <row r="154" spans="1:23" ht="13.5" customHeight="1">
      <c r="A154" s="97"/>
      <c r="B154" s="58" t="s">
        <v>381</v>
      </c>
      <c r="C154" s="257">
        <v>0</v>
      </c>
      <c r="D154" s="257">
        <v>0</v>
      </c>
      <c r="E154" s="258">
        <f t="shared" si="35"/>
        <v>0</v>
      </c>
      <c r="F154" s="257">
        <v>0</v>
      </c>
      <c r="G154" s="257">
        <v>0</v>
      </c>
      <c r="H154" s="258">
        <f t="shared" si="34"/>
        <v>0</v>
      </c>
      <c r="I154" s="196"/>
      <c r="J154" s="196"/>
      <c r="K154" s="196"/>
      <c r="L154" s="196"/>
      <c r="M154" s="196"/>
      <c r="N154" s="196"/>
      <c r="O154" s="196"/>
      <c r="P154" s="196"/>
      <c r="Q154" s="196"/>
      <c r="R154" s="196">
        <f t="shared" si="33"/>
        <v>0</v>
      </c>
      <c r="S154" s="196">
        <f t="shared" si="33"/>
        <v>0</v>
      </c>
      <c r="T154" s="196">
        <f t="shared" si="33"/>
        <v>0</v>
      </c>
      <c r="U154" s="196">
        <f t="shared" si="33"/>
        <v>0</v>
      </c>
      <c r="V154" s="196">
        <f t="shared" si="33"/>
        <v>0</v>
      </c>
      <c r="W154" s="196"/>
    </row>
    <row r="155" spans="1:23" ht="13.5" customHeight="1">
      <c r="A155" s="97"/>
      <c r="B155" s="58" t="s">
        <v>382</v>
      </c>
      <c r="C155" s="257">
        <v>0</v>
      </c>
      <c r="D155" s="257">
        <v>0</v>
      </c>
      <c r="E155" s="258">
        <f t="shared" si="35"/>
        <v>0</v>
      </c>
      <c r="F155" s="257">
        <v>0</v>
      </c>
      <c r="G155" s="257">
        <v>0</v>
      </c>
      <c r="H155" s="258">
        <f t="shared" si="34"/>
        <v>0</v>
      </c>
      <c r="I155" s="196"/>
      <c r="J155" s="196"/>
      <c r="K155" s="196"/>
      <c r="L155" s="196"/>
      <c r="M155" s="196"/>
      <c r="N155" s="196"/>
      <c r="O155" s="196"/>
      <c r="P155" s="196"/>
      <c r="Q155" s="196"/>
      <c r="R155" s="196">
        <f t="shared" si="33"/>
        <v>0</v>
      </c>
      <c r="S155" s="196">
        <f t="shared" si="33"/>
        <v>0</v>
      </c>
      <c r="T155" s="196">
        <f t="shared" si="33"/>
        <v>0</v>
      </c>
      <c r="U155" s="196">
        <f t="shared" si="33"/>
        <v>0</v>
      </c>
      <c r="V155" s="196">
        <f t="shared" si="33"/>
        <v>0</v>
      </c>
      <c r="W155" s="196"/>
    </row>
    <row r="156" spans="1:23" ht="13.5" customHeight="1">
      <c r="A156" s="97"/>
      <c r="B156" s="58" t="s">
        <v>383</v>
      </c>
      <c r="C156" s="257">
        <v>0</v>
      </c>
      <c r="D156" s="257">
        <v>0</v>
      </c>
      <c r="E156" s="258">
        <f t="shared" si="35"/>
        <v>0</v>
      </c>
      <c r="F156" s="257">
        <v>0</v>
      </c>
      <c r="G156" s="257">
        <v>0</v>
      </c>
      <c r="H156" s="258">
        <f t="shared" si="34"/>
        <v>0</v>
      </c>
      <c r="I156" s="196"/>
      <c r="J156" s="196"/>
      <c r="K156" s="196"/>
      <c r="L156" s="196"/>
      <c r="M156" s="196"/>
      <c r="N156" s="196"/>
      <c r="O156" s="196"/>
      <c r="P156" s="196"/>
      <c r="Q156" s="196"/>
      <c r="R156" s="196">
        <f t="shared" si="33"/>
        <v>0</v>
      </c>
      <c r="S156" s="196">
        <f t="shared" si="33"/>
        <v>0</v>
      </c>
      <c r="T156" s="196">
        <f t="shared" si="33"/>
        <v>0</v>
      </c>
      <c r="U156" s="196">
        <f t="shared" si="33"/>
        <v>0</v>
      </c>
      <c r="V156" s="196">
        <f t="shared" si="33"/>
        <v>0</v>
      </c>
      <c r="W156" s="196"/>
    </row>
    <row r="157" spans="1:23" ht="13.5" customHeight="1">
      <c r="A157" s="97"/>
      <c r="B157" s="58" t="s">
        <v>384</v>
      </c>
      <c r="C157" s="257">
        <v>0</v>
      </c>
      <c r="D157" s="257">
        <v>0</v>
      </c>
      <c r="E157" s="258">
        <f t="shared" si="35"/>
        <v>0</v>
      </c>
      <c r="F157" s="257">
        <v>0</v>
      </c>
      <c r="G157" s="257">
        <v>0</v>
      </c>
      <c r="H157" s="258">
        <f t="shared" si="34"/>
        <v>0</v>
      </c>
      <c r="I157" s="196"/>
      <c r="J157" s="196"/>
      <c r="K157" s="196"/>
      <c r="L157" s="196"/>
      <c r="M157" s="196"/>
      <c r="N157" s="196"/>
      <c r="O157" s="196"/>
      <c r="P157" s="196"/>
      <c r="Q157" s="196"/>
      <c r="R157" s="196">
        <f>ROUND(C157,0)</f>
        <v>0</v>
      </c>
      <c r="S157" s="196">
        <f>ROUND(D157,0)</f>
        <v>0</v>
      </c>
      <c r="T157" s="196">
        <f>ROUND(E157,0)</f>
        <v>0</v>
      </c>
      <c r="U157" s="196">
        <f t="shared" si="33"/>
        <v>0</v>
      </c>
      <c r="V157" s="196">
        <f t="shared" si="33"/>
        <v>0</v>
      </c>
      <c r="W157" s="196"/>
    </row>
    <row r="158" spans="1:23" ht="13.5" customHeight="1">
      <c r="A158" s="97"/>
      <c r="B158" s="58"/>
      <c r="C158" s="265"/>
      <c r="D158" s="266"/>
      <c r="E158" s="266"/>
      <c r="F158" s="266"/>
      <c r="G158" s="266"/>
      <c r="H158" s="266"/>
      <c r="I158" s="196"/>
      <c r="J158" s="196"/>
      <c r="K158" s="196"/>
      <c r="L158" s="196"/>
      <c r="M158" s="196"/>
      <c r="N158" s="196"/>
      <c r="O158" s="196"/>
      <c r="P158" s="196"/>
      <c r="Q158" s="196"/>
      <c r="R158" s="196"/>
      <c r="S158" s="196"/>
      <c r="T158" s="196"/>
      <c r="U158" s="196"/>
      <c r="V158" s="196"/>
      <c r="W158" s="196"/>
    </row>
    <row r="159" spans="1:23" ht="13.5" customHeight="1">
      <c r="A159" s="389" t="s">
        <v>386</v>
      </c>
      <c r="B159" s="389"/>
      <c r="C159" s="256">
        <f aca="true" t="shared" si="36" ref="C159:H159">+C10+C84</f>
        <v>5352080982</v>
      </c>
      <c r="D159" s="256">
        <f t="shared" si="36"/>
        <v>252260443</v>
      </c>
      <c r="E159" s="256">
        <f t="shared" si="36"/>
        <v>5604341425</v>
      </c>
      <c r="F159" s="256">
        <f t="shared" si="36"/>
        <v>2920748731</v>
      </c>
      <c r="G159" s="256">
        <f t="shared" si="36"/>
        <v>2901459603</v>
      </c>
      <c r="H159" s="256">
        <f t="shared" si="36"/>
        <v>2683592694</v>
      </c>
      <c r="I159" s="196"/>
      <c r="J159" s="196"/>
      <c r="K159" s="196"/>
      <c r="L159" s="196"/>
      <c r="M159" s="196"/>
      <c r="N159" s="196"/>
      <c r="O159" s="196"/>
      <c r="P159" s="196"/>
      <c r="Q159" s="196"/>
      <c r="R159" s="196"/>
      <c r="S159" s="196"/>
      <c r="T159" s="196"/>
      <c r="U159" s="196"/>
      <c r="V159" s="196"/>
      <c r="W159" s="196"/>
    </row>
    <row r="160" spans="1:23" ht="13.5" customHeight="1" thickBot="1">
      <c r="A160" s="253"/>
      <c r="B160" s="254"/>
      <c r="C160" s="138"/>
      <c r="D160" s="138"/>
      <c r="E160" s="138"/>
      <c r="F160" s="138"/>
      <c r="G160" s="138"/>
      <c r="H160" s="138"/>
      <c r="I160" s="196"/>
      <c r="J160" s="196"/>
      <c r="K160" s="196"/>
      <c r="L160" s="196"/>
      <c r="M160" s="196"/>
      <c r="N160" s="196"/>
      <c r="O160" s="196"/>
      <c r="P160" s="196"/>
      <c r="Q160" s="196"/>
      <c r="R160" s="196"/>
      <c r="S160" s="196"/>
      <c r="T160" s="196"/>
      <c r="U160" s="196"/>
      <c r="V160" s="196"/>
      <c r="W160" s="196"/>
    </row>
    <row r="161" spans="3:23" ht="13.5" customHeight="1">
      <c r="C161" s="106"/>
      <c r="D161" s="106"/>
      <c r="E161" s="106"/>
      <c r="F161" s="106"/>
      <c r="G161" s="106"/>
      <c r="H161" s="106"/>
      <c r="I161" s="196"/>
      <c r="J161" s="196"/>
      <c r="K161" s="196"/>
      <c r="L161" s="196"/>
      <c r="M161" s="196"/>
      <c r="N161" s="196"/>
      <c r="O161" s="196"/>
      <c r="P161" s="196"/>
      <c r="Q161" s="196"/>
      <c r="R161" s="196"/>
      <c r="S161" s="196"/>
      <c r="T161" s="196"/>
      <c r="U161" s="196"/>
      <c r="V161" s="196"/>
      <c r="W161" s="196"/>
    </row>
    <row r="162" spans="3:23" ht="20.25" customHeight="1">
      <c r="C162" s="273"/>
      <c r="D162" s="273"/>
      <c r="E162" s="273"/>
      <c r="F162" s="273"/>
      <c r="G162" s="86"/>
      <c r="H162" s="86"/>
      <c r="I162" s="196"/>
      <c r="J162" s="196"/>
      <c r="K162" s="196"/>
      <c r="L162" s="196"/>
      <c r="M162" s="196"/>
      <c r="N162" s="196"/>
      <c r="O162" s="196"/>
      <c r="P162" s="196"/>
      <c r="Q162" s="196"/>
      <c r="R162" s="196"/>
      <c r="S162" s="196"/>
      <c r="T162" s="196"/>
      <c r="U162" s="196"/>
      <c r="V162" s="196"/>
      <c r="W162" s="196"/>
    </row>
    <row r="163" spans="2:23" ht="13.5" customHeight="1">
      <c r="B163" s="274"/>
      <c r="C163" s="275"/>
      <c r="D163" s="86"/>
      <c r="E163" s="386"/>
      <c r="F163" s="386"/>
      <c r="G163" s="386"/>
      <c r="H163" s="86"/>
      <c r="I163" s="196"/>
      <c r="J163" s="196"/>
      <c r="K163" s="196"/>
      <c r="L163" s="196"/>
      <c r="M163" s="196"/>
      <c r="N163" s="196"/>
      <c r="O163" s="196"/>
      <c r="P163" s="196"/>
      <c r="Q163" s="196"/>
      <c r="R163" s="196"/>
      <c r="S163" s="196"/>
      <c r="T163" s="196"/>
      <c r="U163" s="196"/>
      <c r="V163" s="196"/>
      <c r="W163" s="196"/>
    </row>
    <row r="164" spans="2:23" ht="13.5" customHeight="1">
      <c r="B164" s="387"/>
      <c r="C164" s="196"/>
      <c r="D164" s="196"/>
      <c r="E164" s="388"/>
      <c r="F164" s="388"/>
      <c r="G164" s="388"/>
      <c r="H164" s="196"/>
      <c r="I164" s="196"/>
      <c r="J164" s="196"/>
      <c r="K164" s="196"/>
      <c r="L164" s="196"/>
      <c r="M164" s="196"/>
      <c r="N164" s="196"/>
      <c r="O164" s="196"/>
      <c r="P164" s="196"/>
      <c r="Q164" s="196"/>
      <c r="R164" s="196"/>
      <c r="S164" s="196"/>
      <c r="T164" s="196"/>
      <c r="U164" s="196"/>
      <c r="V164" s="196"/>
      <c r="W164" s="196"/>
    </row>
    <row r="165" spans="2:23" ht="13.5" customHeight="1">
      <c r="B165" s="387"/>
      <c r="C165" s="196"/>
      <c r="D165" s="196"/>
      <c r="E165" s="388"/>
      <c r="F165" s="388"/>
      <c r="G165" s="388"/>
      <c r="H165" s="196"/>
      <c r="I165" s="196"/>
      <c r="J165" s="196"/>
      <c r="K165" s="196"/>
      <c r="L165" s="196"/>
      <c r="M165" s="196"/>
      <c r="N165" s="196"/>
      <c r="O165" s="196"/>
      <c r="P165" s="196"/>
      <c r="Q165" s="196"/>
      <c r="R165" s="196"/>
      <c r="S165" s="196"/>
      <c r="T165" s="196"/>
      <c r="U165" s="196"/>
      <c r="V165" s="196"/>
      <c r="W165" s="196"/>
    </row>
    <row r="166" spans="2:23" ht="13.5" customHeight="1">
      <c r="B166" s="148"/>
      <c r="C166" s="275"/>
      <c r="D166" s="275"/>
      <c r="E166" s="275"/>
      <c r="F166" s="276"/>
      <c r="G166" s="275"/>
      <c r="H166" s="275"/>
      <c r="I166" s="196"/>
      <c r="J166" s="196"/>
      <c r="K166" s="196"/>
      <c r="L166" s="196"/>
      <c r="M166" s="196"/>
      <c r="N166" s="196"/>
      <c r="O166" s="196"/>
      <c r="P166" s="196"/>
      <c r="Q166" s="196"/>
      <c r="R166" s="196"/>
      <c r="S166" s="196"/>
      <c r="T166" s="196"/>
      <c r="U166" s="196"/>
      <c r="V166" s="196"/>
      <c r="W166" s="196"/>
    </row>
    <row r="167" spans="3:23" ht="15">
      <c r="C167" s="86"/>
      <c r="D167" s="86"/>
      <c r="E167" s="86"/>
      <c r="F167" s="86"/>
      <c r="G167" s="86"/>
      <c r="H167" s="86"/>
      <c r="I167" s="196"/>
      <c r="J167" s="196"/>
      <c r="K167" s="196"/>
      <c r="L167" s="196"/>
      <c r="M167" s="196"/>
      <c r="N167" s="196"/>
      <c r="O167" s="196"/>
      <c r="P167" s="196"/>
      <c r="Q167" s="196"/>
      <c r="R167" s="196"/>
      <c r="S167" s="196"/>
      <c r="T167" s="196"/>
      <c r="U167" s="196"/>
      <c r="V167" s="196"/>
      <c r="W167" s="196"/>
    </row>
    <row r="168" spans="3:23" ht="15">
      <c r="C168" s="86"/>
      <c r="D168" s="86"/>
      <c r="E168" s="86"/>
      <c r="F168" s="86"/>
      <c r="G168" s="86"/>
      <c r="H168" s="86"/>
      <c r="I168" s="196"/>
      <c r="J168" s="196"/>
      <c r="K168" s="196"/>
      <c r="L168" s="196"/>
      <c r="M168" s="196"/>
      <c r="N168" s="196"/>
      <c r="O168" s="196"/>
      <c r="P168" s="196"/>
      <c r="Q168" s="196"/>
      <c r="R168" s="196"/>
      <c r="S168" s="196"/>
      <c r="T168" s="196"/>
      <c r="U168" s="196"/>
      <c r="V168" s="196"/>
      <c r="W168" s="196"/>
    </row>
    <row r="169" spans="3:23" ht="15">
      <c r="C169" s="196"/>
      <c r="D169" s="196"/>
      <c r="E169" s="196"/>
      <c r="F169" s="196"/>
      <c r="G169" s="196"/>
      <c r="H169" s="196"/>
      <c r="I169" s="196"/>
      <c r="J169" s="196"/>
      <c r="K169" s="196"/>
      <c r="L169" s="196"/>
      <c r="M169" s="196"/>
      <c r="N169" s="196"/>
      <c r="O169" s="196"/>
      <c r="P169" s="196"/>
      <c r="Q169" s="196"/>
      <c r="R169" s="196"/>
      <c r="S169" s="196"/>
      <c r="T169" s="196"/>
      <c r="U169" s="196"/>
      <c r="V169" s="196"/>
      <c r="W169" s="196"/>
    </row>
    <row r="170" spans="3:23" ht="15">
      <c r="C170" s="196"/>
      <c r="D170" s="196"/>
      <c r="E170" s="196"/>
      <c r="F170" s="196"/>
      <c r="G170" s="196"/>
      <c r="H170" s="196"/>
      <c r="I170" s="196"/>
      <c r="J170" s="196"/>
      <c r="K170" s="196"/>
      <c r="L170" s="196"/>
      <c r="M170" s="196"/>
      <c r="N170" s="196"/>
      <c r="O170" s="196"/>
      <c r="P170" s="196"/>
      <c r="Q170" s="196"/>
      <c r="R170" s="196"/>
      <c r="S170" s="196"/>
      <c r="T170" s="196"/>
      <c r="U170" s="196"/>
      <c r="V170" s="196"/>
      <c r="W170" s="196"/>
    </row>
    <row r="171" spans="3:23" ht="15">
      <c r="C171" s="196"/>
      <c r="D171" s="196"/>
      <c r="E171" s="196"/>
      <c r="F171" s="196"/>
      <c r="G171" s="196"/>
      <c r="H171" s="196"/>
      <c r="I171" s="196"/>
      <c r="J171" s="196"/>
      <c r="K171" s="196"/>
      <c r="L171" s="196"/>
      <c r="M171" s="196"/>
      <c r="N171" s="196"/>
      <c r="O171" s="196"/>
      <c r="P171" s="196"/>
      <c r="Q171" s="196"/>
      <c r="R171" s="196"/>
      <c r="S171" s="196"/>
      <c r="T171" s="196"/>
      <c r="U171" s="196"/>
      <c r="V171" s="196"/>
      <c r="W171" s="196"/>
    </row>
    <row r="172" spans="3:23" ht="15">
      <c r="C172" s="86"/>
      <c r="D172" s="86"/>
      <c r="E172" s="86"/>
      <c r="F172" s="86"/>
      <c r="G172" s="86"/>
      <c r="H172" s="86"/>
      <c r="I172" s="196"/>
      <c r="J172" s="196"/>
      <c r="K172" s="196"/>
      <c r="L172" s="196"/>
      <c r="M172" s="196"/>
      <c r="N172" s="196"/>
      <c r="O172" s="196"/>
      <c r="P172" s="196"/>
      <c r="Q172" s="196"/>
      <c r="R172" s="196"/>
      <c r="S172" s="196"/>
      <c r="T172" s="196"/>
      <c r="U172" s="196"/>
      <c r="V172" s="196"/>
      <c r="W172" s="196"/>
    </row>
  </sheetData>
  <sheetProtection/>
  <mergeCells count="33">
    <mergeCell ref="E163:G163"/>
    <mergeCell ref="B164:B165"/>
    <mergeCell ref="E164:G165"/>
    <mergeCell ref="A103:B103"/>
    <mergeCell ref="A159:B159"/>
    <mergeCell ref="A113:B113"/>
    <mergeCell ref="A123:B123"/>
    <mergeCell ref="A133:B133"/>
    <mergeCell ref="A137:B137"/>
    <mergeCell ref="A146:B146"/>
    <mergeCell ref="A150:B150"/>
    <mergeCell ref="A59:B59"/>
    <mergeCell ref="A63:B63"/>
    <mergeCell ref="A72:B72"/>
    <mergeCell ref="A76:B76"/>
    <mergeCell ref="A85:B85"/>
    <mergeCell ref="A93:B93"/>
    <mergeCell ref="A84:B84"/>
    <mergeCell ref="A11:B11"/>
    <mergeCell ref="A19:B19"/>
    <mergeCell ref="A29:B29"/>
    <mergeCell ref="A39:B39"/>
    <mergeCell ref="A49:B49"/>
    <mergeCell ref="A10:B10"/>
    <mergeCell ref="A1:H1"/>
    <mergeCell ref="A7:H7"/>
    <mergeCell ref="A4:H4"/>
    <mergeCell ref="A3:H3"/>
    <mergeCell ref="C8:G8"/>
    <mergeCell ref="A5:H5"/>
    <mergeCell ref="A6:H6"/>
    <mergeCell ref="H8:H9"/>
    <mergeCell ref="A8:B9"/>
  </mergeCells>
  <printOptions horizontalCentered="1" verticalCentered="1"/>
  <pageMargins left="0.5905511811023623" right="0.31496062992125984" top="0" bottom="0.15748031496062992" header="0.31496062992125984" footer="0.31496062992125984"/>
  <pageSetup fitToHeight="2" horizontalDpi="600" verticalDpi="600" orientation="portrait" scale="55" r:id="rId2"/>
  <rowBreaks count="1" manualBreakCount="1">
    <brk id="83" max="7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view="pageBreakPreview" zoomScale="130" zoomScaleSheetLayoutView="130" zoomScalePageLayoutView="0" workbookViewId="0" topLeftCell="A22">
      <selection activeCell="E71" sqref="E71"/>
    </sheetView>
  </sheetViews>
  <sheetFormatPr defaultColWidth="11.421875" defaultRowHeight="15"/>
  <cols>
    <col min="1" max="1" width="32.00390625" style="0" customWidth="1"/>
    <col min="2" max="2" width="13.8515625" style="0" customWidth="1"/>
    <col min="3" max="3" width="12.57421875" style="0" customWidth="1"/>
    <col min="4" max="7" width="13.8515625" style="0" customWidth="1"/>
  </cols>
  <sheetData>
    <row r="1" spans="1:7" ht="51.75" customHeight="1">
      <c r="A1" s="390" t="s">
        <v>387</v>
      </c>
      <c r="B1" s="390"/>
      <c r="C1" s="390"/>
      <c r="D1" s="390"/>
      <c r="E1" s="390"/>
      <c r="F1" s="390"/>
      <c r="G1" s="390"/>
    </row>
    <row r="2" ht="15.75" thickBot="1"/>
    <row r="3" spans="1:7" ht="15">
      <c r="A3" s="391" t="s">
        <v>452</v>
      </c>
      <c r="B3" s="392"/>
      <c r="C3" s="392"/>
      <c r="D3" s="392"/>
      <c r="E3" s="392"/>
      <c r="F3" s="392"/>
      <c r="G3" s="393"/>
    </row>
    <row r="4" spans="1:7" ht="15">
      <c r="A4" s="282" t="s">
        <v>304</v>
      </c>
      <c r="B4" s="283"/>
      <c r="C4" s="283"/>
      <c r="D4" s="283"/>
      <c r="E4" s="283"/>
      <c r="F4" s="283"/>
      <c r="G4" s="284"/>
    </row>
    <row r="5" spans="1:7" ht="15">
      <c r="A5" s="282" t="s">
        <v>388</v>
      </c>
      <c r="B5" s="283"/>
      <c r="C5" s="283"/>
      <c r="D5" s="283"/>
      <c r="E5" s="283"/>
      <c r="F5" s="283"/>
      <c r="G5" s="284"/>
    </row>
    <row r="6" spans="1:7" ht="15">
      <c r="A6" s="282" t="str">
        <f>+'[4]6a'!A6:H6</f>
        <v>Del 1 de Julio al 30 de Septiembre de 2017</v>
      </c>
      <c r="B6" s="283"/>
      <c r="C6" s="283"/>
      <c r="D6" s="283"/>
      <c r="E6" s="283"/>
      <c r="F6" s="283"/>
      <c r="G6" s="284"/>
    </row>
    <row r="7" spans="1:7" ht="15.75" thickBot="1">
      <c r="A7" s="285" t="s">
        <v>1</v>
      </c>
      <c r="B7" s="286"/>
      <c r="C7" s="286"/>
      <c r="D7" s="286"/>
      <c r="E7" s="286"/>
      <c r="F7" s="286"/>
      <c r="G7" s="287"/>
    </row>
    <row r="8" spans="1:7" ht="15.75" thickBot="1">
      <c r="A8" s="341" t="s">
        <v>2</v>
      </c>
      <c r="B8" s="318" t="s">
        <v>307</v>
      </c>
      <c r="C8" s="319"/>
      <c r="D8" s="319"/>
      <c r="E8" s="319"/>
      <c r="F8" s="320"/>
      <c r="G8" s="341" t="s">
        <v>308</v>
      </c>
    </row>
    <row r="9" spans="1:7" ht="17.25" thickBot="1">
      <c r="A9" s="342"/>
      <c r="B9" s="269" t="s">
        <v>191</v>
      </c>
      <c r="C9" s="269" t="s">
        <v>237</v>
      </c>
      <c r="D9" s="269" t="s">
        <v>238</v>
      </c>
      <c r="E9" s="269" t="s">
        <v>192</v>
      </c>
      <c r="F9" s="269" t="s">
        <v>210</v>
      </c>
      <c r="G9" s="342"/>
    </row>
    <row r="10" spans="1:7" ht="15">
      <c r="A10" s="22" t="s">
        <v>389</v>
      </c>
      <c r="B10" s="93"/>
      <c r="C10" s="93"/>
      <c r="D10" s="93"/>
      <c r="E10" s="93"/>
      <c r="F10" s="93"/>
      <c r="G10" s="93"/>
    </row>
    <row r="11" spans="1:7" ht="15">
      <c r="A11" s="22" t="s">
        <v>390</v>
      </c>
      <c r="B11" s="104">
        <f>+B12</f>
        <v>134221000</v>
      </c>
      <c r="C11" s="104">
        <f>+C12</f>
        <v>-5866150</v>
      </c>
      <c r="D11" s="104">
        <f>+D12</f>
        <v>128354850</v>
      </c>
      <c r="E11" s="104">
        <f>+E12</f>
        <v>47242575</v>
      </c>
      <c r="F11" s="104">
        <f>+F12</f>
        <v>43661535</v>
      </c>
      <c r="G11" s="104">
        <f>+D11-E11</f>
        <v>81112275</v>
      </c>
    </row>
    <row r="12" spans="1:7" ht="16.5">
      <c r="A12" s="26" t="s">
        <v>478</v>
      </c>
      <c r="B12" s="94">
        <f>6a!C10</f>
        <v>134221000</v>
      </c>
      <c r="C12" s="94">
        <f>6a!D10</f>
        <v>-5866150</v>
      </c>
      <c r="D12" s="94">
        <f>6a!E10</f>
        <v>128354850</v>
      </c>
      <c r="E12" s="94">
        <f>6a!F10</f>
        <v>47242575</v>
      </c>
      <c r="F12" s="94">
        <f>6a!G10</f>
        <v>43661535</v>
      </c>
      <c r="G12" s="94">
        <f>6a!H10</f>
        <v>81112275</v>
      </c>
    </row>
    <row r="13" spans="1:7" ht="15">
      <c r="A13" s="91" t="s">
        <v>391</v>
      </c>
      <c r="B13" s="60"/>
      <c r="C13" s="60"/>
      <c r="D13" s="60"/>
      <c r="E13" s="60"/>
      <c r="F13" s="60"/>
      <c r="G13" s="60"/>
    </row>
    <row r="14" spans="1:7" ht="15">
      <c r="A14" s="91" t="s">
        <v>392</v>
      </c>
      <c r="B14" s="60"/>
      <c r="C14" s="60"/>
      <c r="D14" s="60"/>
      <c r="E14" s="60"/>
      <c r="F14" s="60"/>
      <c r="G14" s="60"/>
    </row>
    <row r="15" spans="1:7" ht="15">
      <c r="A15" s="91" t="s">
        <v>393</v>
      </c>
      <c r="B15" s="60"/>
      <c r="C15" s="60"/>
      <c r="D15" s="60"/>
      <c r="E15" s="60"/>
      <c r="F15" s="60"/>
      <c r="G15" s="60"/>
    </row>
    <row r="16" spans="1:7" ht="15">
      <c r="A16" s="91" t="s">
        <v>394</v>
      </c>
      <c r="B16" s="60"/>
      <c r="C16" s="60"/>
      <c r="D16" s="60"/>
      <c r="E16" s="60"/>
      <c r="F16" s="60"/>
      <c r="G16" s="60"/>
    </row>
    <row r="17" spans="1:7" ht="15">
      <c r="A17" s="91" t="s">
        <v>395</v>
      </c>
      <c r="B17" s="60"/>
      <c r="C17" s="60"/>
      <c r="D17" s="60"/>
      <c r="E17" s="60"/>
      <c r="F17" s="60"/>
      <c r="G17" s="60"/>
    </row>
    <row r="18" spans="1:7" ht="15">
      <c r="A18" s="91" t="s">
        <v>396</v>
      </c>
      <c r="B18" s="60"/>
      <c r="C18" s="60"/>
      <c r="D18" s="60"/>
      <c r="E18" s="60"/>
      <c r="F18" s="60"/>
      <c r="G18" s="60"/>
    </row>
    <row r="19" spans="1:7" ht="15">
      <c r="A19" s="91" t="s">
        <v>397</v>
      </c>
      <c r="B19" s="60"/>
      <c r="C19" s="60"/>
      <c r="D19" s="60"/>
      <c r="E19" s="60"/>
      <c r="F19" s="60"/>
      <c r="G19" s="60"/>
    </row>
    <row r="20" spans="1:7" ht="15" hidden="1">
      <c r="A20" s="26"/>
      <c r="B20" s="60"/>
      <c r="C20" s="60"/>
      <c r="D20" s="60"/>
      <c r="E20" s="60"/>
      <c r="F20" s="60"/>
      <c r="G20" s="60"/>
    </row>
    <row r="21" spans="1:7" ht="15">
      <c r="A21" s="24" t="s">
        <v>398</v>
      </c>
      <c r="B21" s="96"/>
      <c r="C21" s="96"/>
      <c r="D21" s="96"/>
      <c r="E21" s="96"/>
      <c r="F21" s="96"/>
      <c r="G21" s="96"/>
    </row>
    <row r="22" spans="1:7" ht="15">
      <c r="A22" s="24" t="s">
        <v>399</v>
      </c>
      <c r="B22" s="104">
        <f>+B23</f>
        <v>5217859982</v>
      </c>
      <c r="C22" s="104">
        <f>+C23</f>
        <v>258126593</v>
      </c>
      <c r="D22" s="104">
        <f>+D23</f>
        <v>5475986575</v>
      </c>
      <c r="E22" s="104">
        <f>+E23</f>
        <v>2873506156</v>
      </c>
      <c r="F22" s="104">
        <f>+F23</f>
        <v>2857798068</v>
      </c>
      <c r="G22" s="104">
        <f>+D22-E22</f>
        <v>2602480419</v>
      </c>
    </row>
    <row r="23" spans="1:7" ht="16.5">
      <c r="A23" s="26" t="s">
        <v>478</v>
      </c>
      <c r="B23" s="94">
        <f>6a!C84</f>
        <v>5217859982</v>
      </c>
      <c r="C23" s="94">
        <f>6a!D84</f>
        <v>258126593</v>
      </c>
      <c r="D23" s="94">
        <f>6a!E84</f>
        <v>5475986575</v>
      </c>
      <c r="E23" s="94">
        <f>6a!F84</f>
        <v>2873506156</v>
      </c>
      <c r="F23" s="94">
        <f>6a!G84</f>
        <v>2857798068</v>
      </c>
      <c r="G23" s="94">
        <f>6a!H84</f>
        <v>2602480419</v>
      </c>
    </row>
    <row r="24" spans="1:7" ht="15">
      <c r="A24" s="92" t="s">
        <v>391</v>
      </c>
      <c r="B24" s="60"/>
      <c r="C24" s="60"/>
      <c r="D24" s="60"/>
      <c r="E24" s="60"/>
      <c r="F24" s="60"/>
      <c r="G24" s="60"/>
    </row>
    <row r="25" spans="1:7" ht="15">
      <c r="A25" s="92" t="s">
        <v>392</v>
      </c>
      <c r="B25" s="60"/>
      <c r="C25" s="60"/>
      <c r="D25" s="60"/>
      <c r="E25" s="60"/>
      <c r="F25" s="60"/>
      <c r="G25" s="60"/>
    </row>
    <row r="26" spans="1:7" ht="15">
      <c r="A26" s="92" t="s">
        <v>393</v>
      </c>
      <c r="B26" s="60"/>
      <c r="C26" s="60"/>
      <c r="D26" s="60"/>
      <c r="E26" s="60"/>
      <c r="F26" s="60"/>
      <c r="G26" s="60"/>
    </row>
    <row r="27" spans="1:7" ht="15">
      <c r="A27" s="92" t="s">
        <v>394</v>
      </c>
      <c r="B27" s="60"/>
      <c r="C27" s="60"/>
      <c r="D27" s="60"/>
      <c r="E27" s="60"/>
      <c r="F27" s="60"/>
      <c r="G27" s="60"/>
    </row>
    <row r="28" spans="1:7" ht="15">
      <c r="A28" s="92" t="s">
        <v>395</v>
      </c>
      <c r="B28" s="60"/>
      <c r="C28" s="60"/>
      <c r="D28" s="60"/>
      <c r="E28" s="60"/>
      <c r="F28" s="60"/>
      <c r="G28" s="60"/>
    </row>
    <row r="29" spans="1:7" ht="15">
      <c r="A29" s="92" t="s">
        <v>396</v>
      </c>
      <c r="B29" s="60"/>
      <c r="C29" s="60"/>
      <c r="D29" s="60"/>
      <c r="E29" s="60"/>
      <c r="F29" s="60"/>
      <c r="G29" s="60"/>
    </row>
    <row r="30" spans="1:7" ht="15">
      <c r="A30" s="92" t="s">
        <v>397</v>
      </c>
      <c r="B30" s="60"/>
      <c r="C30" s="60"/>
      <c r="D30" s="60"/>
      <c r="E30" s="60"/>
      <c r="F30" s="60"/>
      <c r="G30" s="60"/>
    </row>
    <row r="31" spans="1:7" ht="15">
      <c r="A31" s="61"/>
      <c r="B31" s="60"/>
      <c r="C31" s="60"/>
      <c r="D31" s="60"/>
      <c r="E31" s="60"/>
      <c r="F31" s="60"/>
      <c r="G31" s="60"/>
    </row>
    <row r="32" spans="1:7" ht="15">
      <c r="A32" s="22" t="s">
        <v>386</v>
      </c>
      <c r="B32" s="105">
        <f aca="true" t="shared" si="0" ref="B32:G32">+B22+B11</f>
        <v>5352080982</v>
      </c>
      <c r="C32" s="105">
        <f t="shared" si="0"/>
        <v>252260443</v>
      </c>
      <c r="D32" s="105">
        <f t="shared" si="0"/>
        <v>5604341425</v>
      </c>
      <c r="E32" s="105">
        <f t="shared" si="0"/>
        <v>2920748731</v>
      </c>
      <c r="F32" s="105">
        <f t="shared" si="0"/>
        <v>2901459603</v>
      </c>
      <c r="G32" s="105">
        <f t="shared" si="0"/>
        <v>2683592694</v>
      </c>
    </row>
    <row r="33" spans="1:7" ht="15.75" thickBot="1">
      <c r="A33" s="27"/>
      <c r="B33" s="62"/>
      <c r="C33" s="62"/>
      <c r="D33" s="62"/>
      <c r="E33" s="62"/>
      <c r="F33" s="62"/>
      <c r="G33" s="62"/>
    </row>
    <row r="34" spans="2:7" ht="15" hidden="1">
      <c r="B34" s="106">
        <v>5020225883</v>
      </c>
      <c r="C34" s="106">
        <v>547350942.34</v>
      </c>
      <c r="D34" s="106">
        <v>5567576825.34</v>
      </c>
      <c r="E34" s="106">
        <v>4045776904.84</v>
      </c>
      <c r="F34" s="106">
        <v>4028071592.54</v>
      </c>
      <c r="G34" s="106">
        <v>1521799920.5</v>
      </c>
    </row>
    <row r="35" spans="2:7" ht="15" hidden="1">
      <c r="B35" s="107">
        <f aca="true" t="shared" si="1" ref="B35:G35">+B34-B32</f>
        <v>-331855099</v>
      </c>
      <c r="C35" s="83">
        <f t="shared" si="1"/>
        <v>295090499.34000003</v>
      </c>
      <c r="D35" s="107">
        <f t="shared" si="1"/>
        <v>-36764599.65999985</v>
      </c>
      <c r="E35" s="107">
        <f t="shared" si="1"/>
        <v>1125028173.8400002</v>
      </c>
      <c r="F35" s="107">
        <f t="shared" si="1"/>
        <v>1126611989.54</v>
      </c>
      <c r="G35" s="107">
        <f t="shared" si="1"/>
        <v>-1161792773.5</v>
      </c>
    </row>
    <row r="36" spans="2:7" ht="15">
      <c r="B36" s="267"/>
      <c r="C36" s="86"/>
      <c r="D36" s="267"/>
      <c r="E36" s="267"/>
      <c r="F36" s="267"/>
      <c r="G36" s="267"/>
    </row>
    <row r="37" spans="2:7" ht="15">
      <c r="B37" s="86"/>
      <c r="C37" s="86"/>
      <c r="D37" s="86"/>
      <c r="E37" s="86"/>
      <c r="F37" s="86"/>
      <c r="G37" s="86"/>
    </row>
    <row r="38" spans="2:7" ht="15">
      <c r="B38" s="107"/>
      <c r="C38" s="107"/>
      <c r="D38" s="107"/>
      <c r="E38" s="107"/>
      <c r="F38" s="107"/>
      <c r="G38" s="107"/>
    </row>
    <row r="39" spans="1:6" ht="15">
      <c r="A39" s="145"/>
      <c r="F39" s="145"/>
    </row>
    <row r="40" spans="1:6" ht="15">
      <c r="A40" s="148"/>
      <c r="F40" s="148"/>
    </row>
    <row r="41" spans="1:6" ht="15">
      <c r="A41" s="148"/>
      <c r="F41" s="148"/>
    </row>
  </sheetData>
  <sheetProtection/>
  <mergeCells count="9">
    <mergeCell ref="G8:G9"/>
    <mergeCell ref="A8:A9"/>
    <mergeCell ref="B8:F8"/>
    <mergeCell ref="A1:G1"/>
    <mergeCell ref="A3:G3"/>
    <mergeCell ref="A4:G4"/>
    <mergeCell ref="A5:G5"/>
    <mergeCell ref="A6:G6"/>
    <mergeCell ref="A7:G7"/>
  </mergeCells>
  <printOptions horizontalCentered="1"/>
  <pageMargins left="0.3937007874015748" right="0.5118110236220472" top="0.5511811023622047" bottom="0.5511811023622047" header="0.31496062992125984" footer="0.31496062992125984"/>
  <pageSetup fitToHeight="1" fitToWidth="1" horizontalDpi="600" verticalDpi="600" orientation="portrait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32"/>
  <sheetViews>
    <sheetView view="pageBreakPreview" zoomScale="120" zoomScaleNormal="85" zoomScaleSheetLayoutView="120" zoomScalePageLayoutView="0" workbookViewId="0" topLeftCell="A1">
      <pane ySplit="9" topLeftCell="A126" activePane="bottomLeft" state="frozen"/>
      <selection pane="topLeft" activeCell="E71" sqref="E71"/>
      <selection pane="bottomLeft" activeCell="E71" sqref="E71"/>
    </sheetView>
  </sheetViews>
  <sheetFormatPr defaultColWidth="11.421875" defaultRowHeight="15"/>
  <cols>
    <col min="1" max="1" width="4.57421875" style="0" customWidth="1"/>
    <col min="2" max="2" width="40.57421875" style="0" customWidth="1"/>
    <col min="3" max="3" width="19.28125" style="0" bestFit="1" customWidth="1"/>
    <col min="4" max="4" width="17.57421875" style="0" bestFit="1" customWidth="1"/>
    <col min="5" max="8" width="19.28125" style="0" bestFit="1" customWidth="1"/>
    <col min="9" max="14" width="17.57421875" style="0" bestFit="1" customWidth="1"/>
    <col min="15" max="16" width="11.57421875" style="0" bestFit="1" customWidth="1"/>
  </cols>
  <sheetData>
    <row r="1" spans="1:8" ht="33" customHeight="1">
      <c r="A1" s="363" t="s">
        <v>400</v>
      </c>
      <c r="B1" s="363"/>
      <c r="C1" s="363"/>
      <c r="D1" s="363"/>
      <c r="E1" s="363"/>
      <c r="F1" s="363"/>
      <c r="G1" s="363"/>
      <c r="H1" s="363"/>
    </row>
    <row r="2" ht="8.25" customHeight="1" thickBot="1"/>
    <row r="3" spans="1:8" ht="15">
      <c r="A3" s="279" t="s">
        <v>452</v>
      </c>
      <c r="B3" s="280"/>
      <c r="C3" s="280"/>
      <c r="D3" s="280"/>
      <c r="E3" s="280"/>
      <c r="F3" s="280"/>
      <c r="G3" s="280"/>
      <c r="H3" s="400"/>
    </row>
    <row r="4" spans="1:8" ht="15">
      <c r="A4" s="333" t="s">
        <v>304</v>
      </c>
      <c r="B4" s="334"/>
      <c r="C4" s="334"/>
      <c r="D4" s="334"/>
      <c r="E4" s="334"/>
      <c r="F4" s="334"/>
      <c r="G4" s="334"/>
      <c r="H4" s="401"/>
    </row>
    <row r="5" spans="1:8" ht="15">
      <c r="A5" s="333" t="s">
        <v>401</v>
      </c>
      <c r="B5" s="334"/>
      <c r="C5" s="334"/>
      <c r="D5" s="334"/>
      <c r="E5" s="334"/>
      <c r="F5" s="334"/>
      <c r="G5" s="334"/>
      <c r="H5" s="401"/>
    </row>
    <row r="6" spans="1:8" ht="15">
      <c r="A6" s="333" t="str">
        <f>+'[4]2'!A6:I6</f>
        <v>Del 1 de Julio al 30 de Septiembre de 2017</v>
      </c>
      <c r="B6" s="334"/>
      <c r="C6" s="334"/>
      <c r="D6" s="334"/>
      <c r="E6" s="334"/>
      <c r="F6" s="334"/>
      <c r="G6" s="334"/>
      <c r="H6" s="401"/>
    </row>
    <row r="7" spans="1:8" ht="15.75" thickBot="1">
      <c r="A7" s="336" t="s">
        <v>1</v>
      </c>
      <c r="B7" s="337"/>
      <c r="C7" s="337"/>
      <c r="D7" s="337"/>
      <c r="E7" s="337"/>
      <c r="F7" s="337"/>
      <c r="G7" s="337"/>
      <c r="H7" s="402"/>
    </row>
    <row r="8" spans="1:8" ht="15.75" thickBot="1">
      <c r="A8" s="279" t="s">
        <v>2</v>
      </c>
      <c r="B8" s="281"/>
      <c r="C8" s="318" t="s">
        <v>307</v>
      </c>
      <c r="D8" s="319"/>
      <c r="E8" s="319"/>
      <c r="F8" s="319"/>
      <c r="G8" s="320"/>
      <c r="H8" s="341" t="s">
        <v>308</v>
      </c>
    </row>
    <row r="9" spans="1:8" ht="17.25" thickBot="1">
      <c r="A9" s="336"/>
      <c r="B9" s="338"/>
      <c r="C9" s="269" t="s">
        <v>191</v>
      </c>
      <c r="D9" s="269" t="s">
        <v>309</v>
      </c>
      <c r="E9" s="269" t="s">
        <v>310</v>
      </c>
      <c r="F9" s="269" t="s">
        <v>192</v>
      </c>
      <c r="G9" s="269" t="s">
        <v>210</v>
      </c>
      <c r="H9" s="342"/>
    </row>
    <row r="10" spans="1:8" ht="13.5" customHeight="1">
      <c r="A10" s="396"/>
      <c r="B10" s="397"/>
      <c r="C10" s="108"/>
      <c r="D10" s="108"/>
      <c r="E10" s="108"/>
      <c r="F10" s="108"/>
      <c r="G10" s="108"/>
      <c r="H10" s="108"/>
    </row>
    <row r="11" spans="1:9" ht="13.5" customHeight="1">
      <c r="A11" s="398" t="s">
        <v>402</v>
      </c>
      <c r="B11" s="399"/>
      <c r="C11" s="109">
        <f>C12+C22+C30+C41</f>
        <v>134221000</v>
      </c>
      <c r="D11" s="109">
        <f>D12+D22+D30+D41</f>
        <v>-5866150</v>
      </c>
      <c r="E11" s="109">
        <f>E12+E22+E30+E41</f>
        <v>128354850</v>
      </c>
      <c r="F11" s="109">
        <f>F12+F22+F30+F41</f>
        <v>47242575</v>
      </c>
      <c r="G11" s="109">
        <f>G12+G22+G30+G41</f>
        <v>43661535</v>
      </c>
      <c r="H11" s="110">
        <f>+E11-F11</f>
        <v>81112275</v>
      </c>
      <c r="I11" s="80"/>
    </row>
    <row r="12" spans="1:8" ht="13.5" customHeight="1">
      <c r="A12" s="394" t="s">
        <v>403</v>
      </c>
      <c r="B12" s="395"/>
      <c r="C12" s="111">
        <f>C13+C14+C15+C16+C17+C18+C19+C20</f>
        <v>0</v>
      </c>
      <c r="D12" s="111">
        <f>D13+D14+D15+D16+D17+D18+D19+D20</f>
        <v>0</v>
      </c>
      <c r="E12" s="111">
        <f>E13+E14+E15+E16+E17+E18+E19+E20</f>
        <v>0</v>
      </c>
      <c r="F12" s="111">
        <f>F13+F14+F15+F16+F17+F18+F19+F20</f>
        <v>0</v>
      </c>
      <c r="G12" s="111">
        <f>G13+G14+G15+G16+G17+G18+G19+G20</f>
        <v>0</v>
      </c>
      <c r="H12" s="110">
        <f aca="true" t="shared" si="0" ref="H12:H20">E12-G12</f>
        <v>0</v>
      </c>
    </row>
    <row r="13" spans="1:8" ht="13.5" customHeight="1">
      <c r="A13" s="95"/>
      <c r="B13" s="53" t="s">
        <v>404</v>
      </c>
      <c r="C13" s="98">
        <v>0</v>
      </c>
      <c r="D13" s="98">
        <v>0</v>
      </c>
      <c r="E13" s="98">
        <v>0</v>
      </c>
      <c r="F13" s="98">
        <v>0</v>
      </c>
      <c r="G13" s="98">
        <v>0</v>
      </c>
      <c r="H13" s="112">
        <f t="shared" si="0"/>
        <v>0</v>
      </c>
    </row>
    <row r="14" spans="1:8" ht="13.5" customHeight="1">
      <c r="A14" s="95"/>
      <c r="B14" s="53" t="s">
        <v>405</v>
      </c>
      <c r="C14" s="98">
        <v>0</v>
      </c>
      <c r="D14" s="98">
        <v>0</v>
      </c>
      <c r="E14" s="98">
        <v>0</v>
      </c>
      <c r="F14" s="98">
        <v>0</v>
      </c>
      <c r="G14" s="98">
        <v>0</v>
      </c>
      <c r="H14" s="112">
        <f t="shared" si="0"/>
        <v>0</v>
      </c>
    </row>
    <row r="15" spans="1:8" ht="13.5" customHeight="1">
      <c r="A15" s="95"/>
      <c r="B15" s="53" t="s">
        <v>406</v>
      </c>
      <c r="C15" s="98">
        <v>0</v>
      </c>
      <c r="D15" s="98">
        <v>0</v>
      </c>
      <c r="E15" s="98">
        <v>0</v>
      </c>
      <c r="F15" s="98">
        <v>0</v>
      </c>
      <c r="G15" s="98">
        <v>0</v>
      </c>
      <c r="H15" s="112">
        <f t="shared" si="0"/>
        <v>0</v>
      </c>
    </row>
    <row r="16" spans="1:8" ht="13.5" customHeight="1">
      <c r="A16" s="95"/>
      <c r="B16" s="53" t="s">
        <v>407</v>
      </c>
      <c r="C16" s="98">
        <v>0</v>
      </c>
      <c r="D16" s="98">
        <v>0</v>
      </c>
      <c r="E16" s="98">
        <v>0</v>
      </c>
      <c r="F16" s="98">
        <v>0</v>
      </c>
      <c r="G16" s="98">
        <v>0</v>
      </c>
      <c r="H16" s="112">
        <f t="shared" si="0"/>
        <v>0</v>
      </c>
    </row>
    <row r="17" spans="1:8" ht="13.5" customHeight="1">
      <c r="A17" s="95"/>
      <c r="B17" s="53" t="s">
        <v>408</v>
      </c>
      <c r="C17" s="98">
        <v>0</v>
      </c>
      <c r="D17" s="98">
        <v>0</v>
      </c>
      <c r="E17" s="98">
        <v>0</v>
      </c>
      <c r="F17" s="98">
        <v>0</v>
      </c>
      <c r="G17" s="98">
        <v>0</v>
      </c>
      <c r="H17" s="112">
        <f t="shared" si="0"/>
        <v>0</v>
      </c>
    </row>
    <row r="18" spans="1:8" ht="13.5" customHeight="1">
      <c r="A18" s="95"/>
      <c r="B18" s="53" t="s">
        <v>409</v>
      </c>
      <c r="C18" s="98">
        <v>0</v>
      </c>
      <c r="D18" s="98">
        <v>0</v>
      </c>
      <c r="E18" s="98">
        <v>0</v>
      </c>
      <c r="F18" s="98">
        <v>0</v>
      </c>
      <c r="G18" s="98">
        <v>0</v>
      </c>
      <c r="H18" s="112">
        <f t="shared" si="0"/>
        <v>0</v>
      </c>
    </row>
    <row r="19" spans="1:8" ht="13.5" customHeight="1">
      <c r="A19" s="95"/>
      <c r="B19" s="53" t="s">
        <v>410</v>
      </c>
      <c r="C19" s="98">
        <v>0</v>
      </c>
      <c r="D19" s="98">
        <v>0</v>
      </c>
      <c r="E19" s="98">
        <v>0</v>
      </c>
      <c r="F19" s="98">
        <v>0</v>
      </c>
      <c r="G19" s="98">
        <v>0</v>
      </c>
      <c r="H19" s="112">
        <f t="shared" si="0"/>
        <v>0</v>
      </c>
    </row>
    <row r="20" spans="1:8" ht="13.5" customHeight="1">
      <c r="A20" s="95"/>
      <c r="B20" s="53" t="s">
        <v>411</v>
      </c>
      <c r="C20" s="98">
        <v>0</v>
      </c>
      <c r="D20" s="98">
        <v>0</v>
      </c>
      <c r="E20" s="98">
        <v>0</v>
      </c>
      <c r="F20" s="98">
        <v>0</v>
      </c>
      <c r="G20" s="98">
        <v>0</v>
      </c>
      <c r="H20" s="112">
        <f t="shared" si="0"/>
        <v>0</v>
      </c>
    </row>
    <row r="21" spans="1:8" ht="13.5" customHeight="1">
      <c r="A21" s="95"/>
      <c r="B21" s="53"/>
      <c r="C21" s="98"/>
      <c r="D21" s="98"/>
      <c r="E21" s="98"/>
      <c r="F21" s="98"/>
      <c r="G21" s="98"/>
      <c r="H21" s="101"/>
    </row>
    <row r="22" spans="1:8" ht="13.5" customHeight="1">
      <c r="A22" s="394" t="s">
        <v>412</v>
      </c>
      <c r="B22" s="395"/>
      <c r="C22" s="111">
        <f>C23+C24+C25+C26+C27+C28+C29</f>
        <v>134221000</v>
      </c>
      <c r="D22" s="111">
        <f>D23+D24+D25+D26+D27+D28+D29</f>
        <v>-5866150</v>
      </c>
      <c r="E22" s="111">
        <f>E23+E24+E25+E26+E27+E28+E29</f>
        <v>128354850</v>
      </c>
      <c r="F22" s="111">
        <f>F23+F24+F25+F26+F27+F28+F29</f>
        <v>47242575</v>
      </c>
      <c r="G22" s="111">
        <f>G23+G24+G25+G26+G27+G28+G29</f>
        <v>43661535</v>
      </c>
      <c r="H22" s="110">
        <f>+E22-F22</f>
        <v>81112275</v>
      </c>
    </row>
    <row r="23" spans="1:8" ht="13.5" customHeight="1">
      <c r="A23" s="95"/>
      <c r="B23" s="53" t="s">
        <v>413</v>
      </c>
      <c r="C23" s="98">
        <v>0</v>
      </c>
      <c r="D23" s="98">
        <v>0</v>
      </c>
      <c r="E23" s="98">
        <v>0</v>
      </c>
      <c r="F23" s="98">
        <v>0</v>
      </c>
      <c r="G23" s="98">
        <v>0</v>
      </c>
      <c r="H23" s="112">
        <f aca="true" t="shared" si="1" ref="H23:H29">E23-G23</f>
        <v>0</v>
      </c>
    </row>
    <row r="24" spans="1:8" ht="13.5" customHeight="1">
      <c r="A24" s="95"/>
      <c r="B24" s="53" t="s">
        <v>414</v>
      </c>
      <c r="C24" s="98">
        <v>0</v>
      </c>
      <c r="D24" s="98">
        <v>0</v>
      </c>
      <c r="E24" s="98">
        <v>0</v>
      </c>
      <c r="F24" s="98">
        <v>0</v>
      </c>
      <c r="G24" s="98">
        <v>0</v>
      </c>
      <c r="H24" s="112">
        <f t="shared" si="1"/>
        <v>0</v>
      </c>
    </row>
    <row r="25" spans="1:8" ht="13.5" customHeight="1">
      <c r="A25" s="95"/>
      <c r="B25" s="53" t="s">
        <v>415</v>
      </c>
      <c r="C25" s="98">
        <v>0</v>
      </c>
      <c r="D25" s="98">
        <v>0</v>
      </c>
      <c r="E25" s="98">
        <v>0</v>
      </c>
      <c r="F25" s="98">
        <v>0</v>
      </c>
      <c r="G25" s="98">
        <v>0</v>
      </c>
      <c r="H25" s="112">
        <f t="shared" si="1"/>
        <v>0</v>
      </c>
    </row>
    <row r="26" spans="1:8" ht="13.5" customHeight="1">
      <c r="A26" s="95"/>
      <c r="B26" s="53" t="s">
        <v>416</v>
      </c>
      <c r="C26" s="98">
        <v>0</v>
      </c>
      <c r="D26" s="98">
        <v>0</v>
      </c>
      <c r="E26" s="98">
        <v>0</v>
      </c>
      <c r="F26" s="98">
        <v>0</v>
      </c>
      <c r="G26" s="98">
        <v>0</v>
      </c>
      <c r="H26" s="112">
        <f t="shared" si="1"/>
        <v>0</v>
      </c>
    </row>
    <row r="27" spans="1:8" ht="13.5" customHeight="1">
      <c r="A27" s="95"/>
      <c r="B27" s="85" t="s">
        <v>417</v>
      </c>
      <c r="C27" s="98">
        <f>6a!C10</f>
        <v>134221000</v>
      </c>
      <c r="D27" s="98">
        <f>6a!D10</f>
        <v>-5866150</v>
      </c>
      <c r="E27" s="98">
        <f>6a!E10</f>
        <v>128354850</v>
      </c>
      <c r="F27" s="98">
        <f>6a!F10</f>
        <v>47242575</v>
      </c>
      <c r="G27" s="98">
        <f>6a!G10</f>
        <v>43661535</v>
      </c>
      <c r="H27" s="98">
        <f>6a!H10</f>
        <v>81112275</v>
      </c>
    </row>
    <row r="28" spans="1:8" ht="13.5" customHeight="1">
      <c r="A28" s="95"/>
      <c r="B28" s="53" t="s">
        <v>418</v>
      </c>
      <c r="C28" s="98">
        <v>0</v>
      </c>
      <c r="D28" s="98">
        <v>0</v>
      </c>
      <c r="E28" s="98">
        <v>0</v>
      </c>
      <c r="F28" s="98">
        <v>0</v>
      </c>
      <c r="G28" s="98">
        <v>0</v>
      </c>
      <c r="H28" s="112">
        <f t="shared" si="1"/>
        <v>0</v>
      </c>
    </row>
    <row r="29" spans="1:8" ht="13.5" customHeight="1">
      <c r="A29" s="95"/>
      <c r="B29" s="53" t="s">
        <v>419</v>
      </c>
      <c r="C29" s="98">
        <v>0</v>
      </c>
      <c r="D29" s="98">
        <v>0</v>
      </c>
      <c r="E29" s="98">
        <v>0</v>
      </c>
      <c r="F29" s="98">
        <v>0</v>
      </c>
      <c r="G29" s="98">
        <v>0</v>
      </c>
      <c r="H29" s="112">
        <f t="shared" si="1"/>
        <v>0</v>
      </c>
    </row>
    <row r="30" spans="1:8" ht="13.5" customHeight="1">
      <c r="A30" s="394" t="s">
        <v>420</v>
      </c>
      <c r="B30" s="395"/>
      <c r="C30" s="111">
        <f>C31+C32+C33+C34+C35+C36+C37+C38+C39</f>
        <v>0</v>
      </c>
      <c r="D30" s="111">
        <f>D31+D32+D33+D34+D35+D36+D37+D38+D39</f>
        <v>0</v>
      </c>
      <c r="E30" s="111">
        <f>E31+E32+E33+E34+E35+E36+E37+E38+E39</f>
        <v>0</v>
      </c>
      <c r="F30" s="111">
        <f>F31+F32+F33+F34+F35+F36+F37+F38+F39</f>
        <v>0</v>
      </c>
      <c r="G30" s="111">
        <f>G31+G32+G33+G34+G35+G36+G37+G38+G39</f>
        <v>0</v>
      </c>
      <c r="H30" s="184">
        <f>E30-G30</f>
        <v>0</v>
      </c>
    </row>
    <row r="31" spans="1:8" ht="13.5" customHeight="1">
      <c r="A31" s="95"/>
      <c r="B31" s="53" t="s">
        <v>421</v>
      </c>
      <c r="C31" s="98">
        <v>0</v>
      </c>
      <c r="D31" s="98">
        <v>0</v>
      </c>
      <c r="E31" s="98">
        <v>0</v>
      </c>
      <c r="F31" s="98">
        <v>0</v>
      </c>
      <c r="G31" s="98">
        <v>0</v>
      </c>
      <c r="H31" s="98">
        <f>E31-G31</f>
        <v>0</v>
      </c>
    </row>
    <row r="32" spans="1:8" ht="13.5" customHeight="1">
      <c r="A32" s="95"/>
      <c r="B32" s="53" t="s">
        <v>422</v>
      </c>
      <c r="C32" s="98">
        <v>0</v>
      </c>
      <c r="D32" s="98">
        <v>0</v>
      </c>
      <c r="E32" s="98">
        <v>0</v>
      </c>
      <c r="F32" s="98">
        <v>0</v>
      </c>
      <c r="G32" s="98">
        <v>0</v>
      </c>
      <c r="H32" s="98">
        <f aca="true" t="shared" si="2" ref="H32:H39">E32-G32</f>
        <v>0</v>
      </c>
    </row>
    <row r="33" spans="1:8" ht="13.5" customHeight="1">
      <c r="A33" s="95"/>
      <c r="B33" s="53" t="s">
        <v>423</v>
      </c>
      <c r="C33" s="98">
        <v>0</v>
      </c>
      <c r="D33" s="98">
        <v>0</v>
      </c>
      <c r="E33" s="98">
        <v>0</v>
      </c>
      <c r="F33" s="98">
        <v>0</v>
      </c>
      <c r="G33" s="98">
        <v>0</v>
      </c>
      <c r="H33" s="98">
        <f t="shared" si="2"/>
        <v>0</v>
      </c>
    </row>
    <row r="34" spans="1:8" ht="13.5" customHeight="1">
      <c r="A34" s="95"/>
      <c r="B34" s="53" t="s">
        <v>424</v>
      </c>
      <c r="C34" s="98">
        <v>0</v>
      </c>
      <c r="D34" s="98">
        <v>0</v>
      </c>
      <c r="E34" s="98">
        <v>0</v>
      </c>
      <c r="F34" s="98">
        <v>0</v>
      </c>
      <c r="G34" s="98">
        <v>0</v>
      </c>
      <c r="H34" s="98">
        <f t="shared" si="2"/>
        <v>0</v>
      </c>
    </row>
    <row r="35" spans="1:8" ht="13.5" customHeight="1">
      <c r="A35" s="95"/>
      <c r="B35" s="53" t="s">
        <v>425</v>
      </c>
      <c r="C35" s="98">
        <v>0</v>
      </c>
      <c r="D35" s="98">
        <v>0</v>
      </c>
      <c r="E35" s="98">
        <v>0</v>
      </c>
      <c r="F35" s="98">
        <v>0</v>
      </c>
      <c r="G35" s="98">
        <v>0</v>
      </c>
      <c r="H35" s="98">
        <f t="shared" si="2"/>
        <v>0</v>
      </c>
    </row>
    <row r="36" spans="1:8" ht="13.5" customHeight="1">
      <c r="A36" s="95"/>
      <c r="B36" s="53" t="s">
        <v>426</v>
      </c>
      <c r="C36" s="98">
        <v>0</v>
      </c>
      <c r="D36" s="98">
        <v>0</v>
      </c>
      <c r="E36" s="98">
        <v>0</v>
      </c>
      <c r="F36" s="98">
        <v>0</v>
      </c>
      <c r="G36" s="98">
        <v>0</v>
      </c>
      <c r="H36" s="98">
        <f t="shared" si="2"/>
        <v>0</v>
      </c>
    </row>
    <row r="37" spans="1:8" ht="13.5" customHeight="1">
      <c r="A37" s="95"/>
      <c r="B37" s="53" t="s">
        <v>427</v>
      </c>
      <c r="C37" s="98">
        <v>0</v>
      </c>
      <c r="D37" s="98">
        <v>0</v>
      </c>
      <c r="E37" s="98">
        <v>0</v>
      </c>
      <c r="F37" s="98">
        <v>0</v>
      </c>
      <c r="G37" s="98">
        <v>0</v>
      </c>
      <c r="H37" s="98">
        <f t="shared" si="2"/>
        <v>0</v>
      </c>
    </row>
    <row r="38" spans="1:8" ht="13.5" customHeight="1">
      <c r="A38" s="95"/>
      <c r="B38" s="53" t="s">
        <v>428</v>
      </c>
      <c r="C38" s="98">
        <v>0</v>
      </c>
      <c r="D38" s="98">
        <v>0</v>
      </c>
      <c r="E38" s="98">
        <v>0</v>
      </c>
      <c r="F38" s="98">
        <v>0</v>
      </c>
      <c r="G38" s="98">
        <v>0</v>
      </c>
      <c r="H38" s="98">
        <f t="shared" si="2"/>
        <v>0</v>
      </c>
    </row>
    <row r="39" spans="1:8" ht="13.5" customHeight="1">
      <c r="A39" s="95"/>
      <c r="B39" s="53" t="s">
        <v>429</v>
      </c>
      <c r="C39" s="98">
        <v>0</v>
      </c>
      <c r="D39" s="98">
        <v>0</v>
      </c>
      <c r="E39" s="98">
        <v>0</v>
      </c>
      <c r="F39" s="98">
        <v>0</v>
      </c>
      <c r="G39" s="98">
        <v>0</v>
      </c>
      <c r="H39" s="98">
        <f t="shared" si="2"/>
        <v>0</v>
      </c>
    </row>
    <row r="40" spans="1:8" ht="13.5" customHeight="1">
      <c r="A40" s="95"/>
      <c r="B40" s="53"/>
      <c r="C40" s="98"/>
      <c r="D40" s="98"/>
      <c r="E40" s="98"/>
      <c r="F40" s="98"/>
      <c r="G40" s="98"/>
      <c r="H40" s="101"/>
    </row>
    <row r="41" spans="1:8" ht="13.5" customHeight="1">
      <c r="A41" s="394" t="s">
        <v>430</v>
      </c>
      <c r="B41" s="395"/>
      <c r="C41" s="98">
        <f>C42+C43+C44+C45</f>
        <v>0</v>
      </c>
      <c r="D41" s="98">
        <f>D42+D43+D44+D45</f>
        <v>0</v>
      </c>
      <c r="E41" s="98">
        <f>E42+E43+E44+E45</f>
        <v>0</v>
      </c>
      <c r="F41" s="98">
        <f>F42+F43+F44+F45</f>
        <v>0</v>
      </c>
      <c r="G41" s="98">
        <f>G42+G43+G44+G45</f>
        <v>0</v>
      </c>
      <c r="H41" s="98">
        <f>E41-G41</f>
        <v>0</v>
      </c>
    </row>
    <row r="42" spans="1:8" ht="13.5" customHeight="1">
      <c r="A42" s="95"/>
      <c r="B42" s="53" t="s">
        <v>431</v>
      </c>
      <c r="C42" s="98">
        <v>0</v>
      </c>
      <c r="D42" s="98">
        <v>0</v>
      </c>
      <c r="E42" s="98">
        <v>0</v>
      </c>
      <c r="F42" s="98">
        <v>0</v>
      </c>
      <c r="G42" s="98">
        <v>0</v>
      </c>
      <c r="H42" s="98">
        <f>E42-G42</f>
        <v>0</v>
      </c>
    </row>
    <row r="43" spans="1:8" ht="13.5" customHeight="1">
      <c r="A43" s="95"/>
      <c r="B43" s="55" t="s">
        <v>432</v>
      </c>
      <c r="C43" s="98">
        <v>0</v>
      </c>
      <c r="D43" s="98">
        <v>0</v>
      </c>
      <c r="E43" s="98">
        <v>0</v>
      </c>
      <c r="F43" s="98">
        <v>0</v>
      </c>
      <c r="G43" s="98">
        <v>0</v>
      </c>
      <c r="H43" s="98">
        <f>E43-G43</f>
        <v>0</v>
      </c>
    </row>
    <row r="44" spans="1:8" ht="13.5" customHeight="1">
      <c r="A44" s="95"/>
      <c r="B44" s="53" t="s">
        <v>433</v>
      </c>
      <c r="C44" s="98">
        <v>0</v>
      </c>
      <c r="D44" s="98">
        <v>0</v>
      </c>
      <c r="E44" s="98">
        <v>0</v>
      </c>
      <c r="F44" s="98">
        <v>0</v>
      </c>
      <c r="G44" s="98">
        <v>0</v>
      </c>
      <c r="H44" s="98">
        <f>E44-G44</f>
        <v>0</v>
      </c>
    </row>
    <row r="45" spans="1:8" ht="13.5" customHeight="1">
      <c r="A45" s="95"/>
      <c r="B45" s="53" t="s">
        <v>434</v>
      </c>
      <c r="C45" s="98">
        <v>0</v>
      </c>
      <c r="D45" s="98">
        <v>0</v>
      </c>
      <c r="E45" s="98">
        <v>0</v>
      </c>
      <c r="F45" s="98">
        <v>0</v>
      </c>
      <c r="G45" s="98">
        <v>0</v>
      </c>
      <c r="H45" s="98">
        <f>E45-G45</f>
        <v>0</v>
      </c>
    </row>
    <row r="46" spans="1:8" ht="13.5" customHeight="1">
      <c r="A46" s="95"/>
      <c r="B46" s="53"/>
      <c r="C46" s="98"/>
      <c r="D46" s="98"/>
      <c r="E46" s="98"/>
      <c r="F46" s="98"/>
      <c r="G46" s="98"/>
      <c r="H46" s="101"/>
    </row>
    <row r="47" spans="1:13" ht="13.5" customHeight="1">
      <c r="A47" s="394" t="s">
        <v>435</v>
      </c>
      <c r="B47" s="395"/>
      <c r="C47" s="111">
        <f aca="true" t="shared" si="3" ref="C47:H47">C48+C58+C67+C78</f>
        <v>5217859982</v>
      </c>
      <c r="D47" s="111">
        <f t="shared" si="3"/>
        <v>258126593</v>
      </c>
      <c r="E47" s="111">
        <f t="shared" si="3"/>
        <v>5475986575</v>
      </c>
      <c r="F47" s="111">
        <f t="shared" si="3"/>
        <v>2873506156</v>
      </c>
      <c r="G47" s="111">
        <f t="shared" si="3"/>
        <v>2857798068</v>
      </c>
      <c r="H47" s="111">
        <f t="shared" si="3"/>
        <v>2602480419</v>
      </c>
      <c r="I47" s="80">
        <f>+ROUND(C47,0)</f>
        <v>5217859982</v>
      </c>
      <c r="J47" s="80">
        <f>+ROUND(D47,0)</f>
        <v>258126593</v>
      </c>
      <c r="K47" s="80">
        <f>+ROUND(E47,0)</f>
        <v>5475986575</v>
      </c>
      <c r="L47" s="80">
        <f>+ROUND(F47,0)</f>
        <v>2873506156</v>
      </c>
      <c r="M47" s="80">
        <f>+ROUND(G47,0)</f>
        <v>2857798068</v>
      </c>
    </row>
    <row r="48" spans="1:8" ht="13.5" customHeight="1">
      <c r="A48" s="394" t="s">
        <v>403</v>
      </c>
      <c r="B48" s="395"/>
      <c r="C48" s="111">
        <f>C49+C50+C51+C52+C53+C54+C55+C56</f>
        <v>0</v>
      </c>
      <c r="D48" s="111">
        <f>D49+D50+D51+D52+D53+D54+D55+D56</f>
        <v>0</v>
      </c>
      <c r="E48" s="111">
        <f>E49+E50+E51+E52+E53+E54+E55+E56</f>
        <v>0</v>
      </c>
      <c r="F48" s="111">
        <f>F49+F50+F51+F52+F53+F54+F55+F56</f>
        <v>0</v>
      </c>
      <c r="G48" s="111">
        <f>G49+G50+G51+G52+G53+G54+G55+G56</f>
        <v>0</v>
      </c>
      <c r="H48" s="111">
        <f aca="true" t="shared" si="4" ref="H48:H56">E48-G48</f>
        <v>0</v>
      </c>
    </row>
    <row r="49" spans="1:8" ht="13.5" customHeight="1">
      <c r="A49" s="95"/>
      <c r="B49" s="53" t="s">
        <v>404</v>
      </c>
      <c r="C49" s="98">
        <v>0</v>
      </c>
      <c r="D49" s="98"/>
      <c r="E49" s="98"/>
      <c r="F49" s="98"/>
      <c r="G49" s="98"/>
      <c r="H49" s="98">
        <f t="shared" si="4"/>
        <v>0</v>
      </c>
    </row>
    <row r="50" spans="1:8" ht="13.5" customHeight="1">
      <c r="A50" s="95"/>
      <c r="B50" s="53" t="s">
        <v>405</v>
      </c>
      <c r="C50" s="98">
        <v>0</v>
      </c>
      <c r="D50" s="98">
        <v>0</v>
      </c>
      <c r="E50" s="98">
        <v>0</v>
      </c>
      <c r="F50" s="98">
        <v>0</v>
      </c>
      <c r="G50" s="98">
        <v>0</v>
      </c>
      <c r="H50" s="98">
        <f t="shared" si="4"/>
        <v>0</v>
      </c>
    </row>
    <row r="51" spans="1:8" ht="13.5" customHeight="1">
      <c r="A51" s="95"/>
      <c r="B51" s="53" t="s">
        <v>406</v>
      </c>
      <c r="C51" s="98">
        <v>0</v>
      </c>
      <c r="D51" s="98">
        <v>0</v>
      </c>
      <c r="E51" s="98">
        <v>0</v>
      </c>
      <c r="F51" s="98">
        <v>0</v>
      </c>
      <c r="G51" s="98">
        <v>0</v>
      </c>
      <c r="H51" s="98">
        <f t="shared" si="4"/>
        <v>0</v>
      </c>
    </row>
    <row r="52" spans="1:8" ht="13.5" customHeight="1">
      <c r="A52" s="95"/>
      <c r="B52" s="53" t="s">
        <v>407</v>
      </c>
      <c r="C52" s="98">
        <v>0</v>
      </c>
      <c r="D52" s="98">
        <v>0</v>
      </c>
      <c r="E52" s="98">
        <v>0</v>
      </c>
      <c r="F52" s="98">
        <v>0</v>
      </c>
      <c r="G52" s="98">
        <v>0</v>
      </c>
      <c r="H52" s="98">
        <f t="shared" si="4"/>
        <v>0</v>
      </c>
    </row>
    <row r="53" spans="1:8" ht="13.5" customHeight="1">
      <c r="A53" s="95"/>
      <c r="B53" s="53" t="s">
        <v>408</v>
      </c>
      <c r="C53" s="98">
        <v>0</v>
      </c>
      <c r="D53" s="98">
        <v>0</v>
      </c>
      <c r="E53" s="98">
        <v>0</v>
      </c>
      <c r="F53" s="98">
        <v>0</v>
      </c>
      <c r="G53" s="98">
        <v>0</v>
      </c>
      <c r="H53" s="98">
        <f t="shared" si="4"/>
        <v>0</v>
      </c>
    </row>
    <row r="54" spans="1:8" ht="13.5" customHeight="1">
      <c r="A54" s="95"/>
      <c r="B54" s="53" t="s">
        <v>409</v>
      </c>
      <c r="C54" s="98">
        <v>0</v>
      </c>
      <c r="D54" s="98">
        <v>0</v>
      </c>
      <c r="E54" s="98">
        <v>0</v>
      </c>
      <c r="F54" s="98">
        <v>0</v>
      </c>
      <c r="G54" s="98">
        <v>0</v>
      </c>
      <c r="H54" s="98">
        <f t="shared" si="4"/>
        <v>0</v>
      </c>
    </row>
    <row r="55" spans="1:8" ht="13.5" customHeight="1">
      <c r="A55" s="95"/>
      <c r="B55" s="53" t="s">
        <v>410</v>
      </c>
      <c r="C55" s="98">
        <v>0</v>
      </c>
      <c r="D55" s="98">
        <v>0</v>
      </c>
      <c r="E55" s="98">
        <v>0</v>
      </c>
      <c r="F55" s="98">
        <v>0</v>
      </c>
      <c r="G55" s="98">
        <v>0</v>
      </c>
      <c r="H55" s="98">
        <f t="shared" si="4"/>
        <v>0</v>
      </c>
    </row>
    <row r="56" spans="1:8" ht="13.5" customHeight="1">
      <c r="A56" s="95"/>
      <c r="B56" s="53" t="s">
        <v>411</v>
      </c>
      <c r="C56" s="98">
        <v>0</v>
      </c>
      <c r="D56" s="98">
        <v>0</v>
      </c>
      <c r="E56" s="98">
        <v>0</v>
      </c>
      <c r="F56" s="98">
        <v>0</v>
      </c>
      <c r="G56" s="98">
        <v>0</v>
      </c>
      <c r="H56" s="98">
        <f t="shared" si="4"/>
        <v>0</v>
      </c>
    </row>
    <row r="57" spans="1:8" ht="13.5" customHeight="1">
      <c r="A57" s="95"/>
      <c r="B57" s="53"/>
      <c r="C57" s="98"/>
      <c r="D57" s="98"/>
      <c r="E57" s="98"/>
      <c r="F57" s="98"/>
      <c r="G57" s="98"/>
      <c r="H57" s="101"/>
    </row>
    <row r="58" spans="1:8" ht="13.5" customHeight="1">
      <c r="A58" s="394" t="s">
        <v>412</v>
      </c>
      <c r="B58" s="395"/>
      <c r="C58" s="111">
        <f>C59+C60+C61+C62+C63+C64+C65</f>
        <v>5217859982</v>
      </c>
      <c r="D58" s="111">
        <f>D59+D60+D61+D62+D63+D64+D65</f>
        <v>258126593</v>
      </c>
      <c r="E58" s="111">
        <f>E59+E60+E61+E62+E63+E64+E65</f>
        <v>5475986575</v>
      </c>
      <c r="F58" s="111">
        <f>F59+F60+F61+F62+F63+F64+F65</f>
        <v>2873506156</v>
      </c>
      <c r="G58" s="111">
        <f>G59+G60+G61+G62+G63+G64+G65</f>
        <v>2857798068</v>
      </c>
      <c r="H58" s="110">
        <f>+E58-F58</f>
        <v>2602480419</v>
      </c>
    </row>
    <row r="59" spans="1:8" ht="13.5" customHeight="1">
      <c r="A59" s="95"/>
      <c r="B59" s="53" t="s">
        <v>413</v>
      </c>
      <c r="C59" s="98">
        <v>0</v>
      </c>
      <c r="D59" s="98">
        <v>0</v>
      </c>
      <c r="E59" s="98">
        <v>0</v>
      </c>
      <c r="F59" s="98">
        <v>0</v>
      </c>
      <c r="G59" s="98">
        <v>0</v>
      </c>
      <c r="H59" s="98">
        <f aca="true" t="shared" si="5" ref="H59:H65">E59-G59</f>
        <v>0</v>
      </c>
    </row>
    <row r="60" spans="1:8" ht="13.5" customHeight="1">
      <c r="A60" s="95"/>
      <c r="B60" s="53" t="s">
        <v>414</v>
      </c>
      <c r="C60" s="98">
        <v>0</v>
      </c>
      <c r="D60" s="98">
        <v>0</v>
      </c>
      <c r="E60" s="98">
        <v>0</v>
      </c>
      <c r="F60" s="98">
        <v>0</v>
      </c>
      <c r="G60" s="98">
        <v>0</v>
      </c>
      <c r="H60" s="98">
        <f t="shared" si="5"/>
        <v>0</v>
      </c>
    </row>
    <row r="61" spans="1:8" ht="13.5" customHeight="1">
      <c r="A61" s="95"/>
      <c r="B61" s="53" t="s">
        <v>415</v>
      </c>
      <c r="C61" s="98">
        <v>0</v>
      </c>
      <c r="D61" s="98">
        <v>0</v>
      </c>
      <c r="E61" s="98">
        <v>0</v>
      </c>
      <c r="F61" s="98">
        <v>0</v>
      </c>
      <c r="G61" s="98">
        <v>0</v>
      </c>
      <c r="H61" s="98">
        <f t="shared" si="5"/>
        <v>0</v>
      </c>
    </row>
    <row r="62" spans="1:8" ht="13.5" customHeight="1">
      <c r="A62" s="95"/>
      <c r="B62" s="53" t="s">
        <v>416</v>
      </c>
      <c r="C62" s="98">
        <v>0</v>
      </c>
      <c r="D62" s="98">
        <v>0</v>
      </c>
      <c r="E62" s="98">
        <v>0</v>
      </c>
      <c r="F62" s="98">
        <v>0</v>
      </c>
      <c r="G62" s="98">
        <v>0</v>
      </c>
      <c r="H62" s="98">
        <f t="shared" si="5"/>
        <v>0</v>
      </c>
    </row>
    <row r="63" spans="1:13" ht="13.5" customHeight="1">
      <c r="A63" s="95"/>
      <c r="B63" s="53" t="s">
        <v>417</v>
      </c>
      <c r="C63" s="98">
        <f>6a!C84</f>
        <v>5217859982</v>
      </c>
      <c r="D63" s="98">
        <f>6a!D84</f>
        <v>258126593</v>
      </c>
      <c r="E63" s="98">
        <f>6a!E84</f>
        <v>5475986575</v>
      </c>
      <c r="F63" s="98">
        <f>6a!F84</f>
        <v>2873506156</v>
      </c>
      <c r="G63" s="98">
        <f>6a!G84</f>
        <v>2857798068</v>
      </c>
      <c r="H63" s="98">
        <f>6a!H84</f>
        <v>2602480419</v>
      </c>
      <c r="I63" s="80"/>
      <c r="J63" s="80"/>
      <c r="K63" s="80"/>
      <c r="L63" s="80"/>
      <c r="M63" s="98"/>
    </row>
    <row r="64" spans="1:8" ht="13.5" customHeight="1">
      <c r="A64" s="95"/>
      <c r="B64" s="53" t="s">
        <v>418</v>
      </c>
      <c r="C64" s="98">
        <v>0</v>
      </c>
      <c r="D64" s="98">
        <v>0</v>
      </c>
      <c r="E64" s="98">
        <v>0</v>
      </c>
      <c r="F64" s="98">
        <v>0</v>
      </c>
      <c r="G64" s="98">
        <v>0</v>
      </c>
      <c r="H64" s="98">
        <f t="shared" si="5"/>
        <v>0</v>
      </c>
    </row>
    <row r="65" spans="1:8" ht="13.5" customHeight="1">
      <c r="A65" s="95"/>
      <c r="B65" s="53" t="s">
        <v>419</v>
      </c>
      <c r="C65" s="98">
        <v>0</v>
      </c>
      <c r="D65" s="98">
        <v>0</v>
      </c>
      <c r="E65" s="98">
        <v>0</v>
      </c>
      <c r="F65" s="98">
        <v>0</v>
      </c>
      <c r="G65" s="98">
        <v>0</v>
      </c>
      <c r="H65" s="98">
        <f t="shared" si="5"/>
        <v>0</v>
      </c>
    </row>
    <row r="66" spans="1:8" ht="13.5" customHeight="1">
      <c r="A66" s="95"/>
      <c r="B66" s="53"/>
      <c r="C66" s="98"/>
      <c r="D66" s="98"/>
      <c r="E66" s="98"/>
      <c r="F66" s="98"/>
      <c r="G66" s="98"/>
      <c r="H66" s="101"/>
    </row>
    <row r="67" spans="1:8" ht="13.5" customHeight="1">
      <c r="A67" s="394" t="s">
        <v>420</v>
      </c>
      <c r="B67" s="395"/>
      <c r="C67" s="111">
        <f>C68+C69+C70+C71+C72+C73+C74+C75+C76</f>
        <v>0</v>
      </c>
      <c r="D67" s="111">
        <f>D68+D69+D70+D71+D72+D73+D74+D75+D76</f>
        <v>0</v>
      </c>
      <c r="E67" s="111">
        <f>E68+E69+E70+E71+E72+E73+E74+E75+E76</f>
        <v>0</v>
      </c>
      <c r="F67" s="111">
        <f>F68+F69+F70+F71+F72+F73+F74+F75+F76</f>
        <v>0</v>
      </c>
      <c r="G67" s="111">
        <f>G68+G69+G70+G71+G72+G73+G74+G75+G76</f>
        <v>0</v>
      </c>
      <c r="H67" s="111">
        <f aca="true" t="shared" si="6" ref="H67:H76">E67-G67</f>
        <v>0</v>
      </c>
    </row>
    <row r="68" spans="1:8" ht="13.5" customHeight="1">
      <c r="A68" s="95"/>
      <c r="B68" s="53" t="s">
        <v>421</v>
      </c>
      <c r="C68" s="98">
        <v>0</v>
      </c>
      <c r="D68" s="98">
        <v>0</v>
      </c>
      <c r="E68" s="98">
        <v>0</v>
      </c>
      <c r="F68" s="98">
        <v>0</v>
      </c>
      <c r="G68" s="98">
        <v>0</v>
      </c>
      <c r="H68" s="98">
        <f t="shared" si="6"/>
        <v>0</v>
      </c>
    </row>
    <row r="69" spans="1:8" ht="13.5" customHeight="1">
      <c r="A69" s="95"/>
      <c r="B69" s="53" t="s">
        <v>422</v>
      </c>
      <c r="C69" s="98">
        <v>0</v>
      </c>
      <c r="D69" s="98">
        <v>0</v>
      </c>
      <c r="E69" s="98">
        <v>0</v>
      </c>
      <c r="F69" s="98">
        <v>0</v>
      </c>
      <c r="G69" s="98">
        <v>0</v>
      </c>
      <c r="H69" s="98">
        <f t="shared" si="6"/>
        <v>0</v>
      </c>
    </row>
    <row r="70" spans="1:8" ht="13.5" customHeight="1">
      <c r="A70" s="95"/>
      <c r="B70" s="53" t="s">
        <v>423</v>
      </c>
      <c r="C70" s="98">
        <v>0</v>
      </c>
      <c r="D70" s="98">
        <v>0</v>
      </c>
      <c r="E70" s="98">
        <v>0</v>
      </c>
      <c r="F70" s="98">
        <v>0</v>
      </c>
      <c r="G70" s="98">
        <v>0</v>
      </c>
      <c r="H70" s="98">
        <f t="shared" si="6"/>
        <v>0</v>
      </c>
    </row>
    <row r="71" spans="1:8" ht="13.5" customHeight="1">
      <c r="A71" s="95"/>
      <c r="B71" s="53" t="s">
        <v>424</v>
      </c>
      <c r="C71" s="98">
        <v>0</v>
      </c>
      <c r="D71" s="98">
        <v>0</v>
      </c>
      <c r="E71" s="98">
        <v>0</v>
      </c>
      <c r="F71" s="98">
        <v>0</v>
      </c>
      <c r="G71" s="98">
        <v>0</v>
      </c>
      <c r="H71" s="98">
        <f t="shared" si="6"/>
        <v>0</v>
      </c>
    </row>
    <row r="72" spans="1:8" ht="13.5" customHeight="1">
      <c r="A72" s="95"/>
      <c r="B72" s="53" t="s">
        <v>425</v>
      </c>
      <c r="C72" s="98">
        <v>0</v>
      </c>
      <c r="D72" s="98">
        <v>0</v>
      </c>
      <c r="E72" s="98">
        <v>0</v>
      </c>
      <c r="F72" s="98">
        <v>0</v>
      </c>
      <c r="G72" s="98">
        <v>0</v>
      </c>
      <c r="H72" s="98">
        <f t="shared" si="6"/>
        <v>0</v>
      </c>
    </row>
    <row r="73" spans="1:8" ht="13.5" customHeight="1">
      <c r="A73" s="95"/>
      <c r="B73" s="53" t="s">
        <v>426</v>
      </c>
      <c r="C73" s="98">
        <v>0</v>
      </c>
      <c r="D73" s="98">
        <v>0</v>
      </c>
      <c r="E73" s="98">
        <v>0</v>
      </c>
      <c r="F73" s="98">
        <v>0</v>
      </c>
      <c r="G73" s="98">
        <v>0</v>
      </c>
      <c r="H73" s="98">
        <f t="shared" si="6"/>
        <v>0</v>
      </c>
    </row>
    <row r="74" spans="1:8" ht="13.5" customHeight="1">
      <c r="A74" s="95"/>
      <c r="B74" s="53" t="s">
        <v>427</v>
      </c>
      <c r="C74" s="98">
        <v>0</v>
      </c>
      <c r="D74" s="98">
        <v>0</v>
      </c>
      <c r="E74" s="98">
        <v>0</v>
      </c>
      <c r="F74" s="98">
        <v>0</v>
      </c>
      <c r="G74" s="98">
        <v>0</v>
      </c>
      <c r="H74" s="98">
        <f t="shared" si="6"/>
        <v>0</v>
      </c>
    </row>
    <row r="75" spans="1:8" ht="13.5" customHeight="1">
      <c r="A75" s="95"/>
      <c r="B75" s="53" t="s">
        <v>428</v>
      </c>
      <c r="C75" s="98">
        <v>0</v>
      </c>
      <c r="D75" s="98">
        <v>0</v>
      </c>
      <c r="E75" s="98">
        <v>0</v>
      </c>
      <c r="F75" s="98">
        <v>0</v>
      </c>
      <c r="G75" s="98">
        <v>0</v>
      </c>
      <c r="H75" s="98">
        <f t="shared" si="6"/>
        <v>0</v>
      </c>
    </row>
    <row r="76" spans="1:8" ht="13.5" customHeight="1">
      <c r="A76" s="95"/>
      <c r="B76" s="53" t="s">
        <v>429</v>
      </c>
      <c r="C76" s="98">
        <v>0</v>
      </c>
      <c r="D76" s="98">
        <v>0</v>
      </c>
      <c r="E76" s="98">
        <v>0</v>
      </c>
      <c r="F76" s="98">
        <v>0</v>
      </c>
      <c r="G76" s="98">
        <v>0</v>
      </c>
      <c r="H76" s="98">
        <f t="shared" si="6"/>
        <v>0</v>
      </c>
    </row>
    <row r="77" spans="1:8" ht="13.5" customHeight="1">
      <c r="A77" s="95"/>
      <c r="B77" s="53"/>
      <c r="C77" s="98"/>
      <c r="D77" s="98"/>
      <c r="E77" s="98"/>
      <c r="F77" s="98"/>
      <c r="G77" s="98"/>
      <c r="H77" s="101"/>
    </row>
    <row r="78" spans="1:8" ht="13.5" customHeight="1">
      <c r="A78" s="394" t="s">
        <v>430</v>
      </c>
      <c r="B78" s="395"/>
      <c r="C78" s="111">
        <f>C79+C80+C81+C82</f>
        <v>0</v>
      </c>
      <c r="D78" s="111">
        <f>D79+D80+D81+D82</f>
        <v>0</v>
      </c>
      <c r="E78" s="111">
        <f>E79+E80+E81+E82</f>
        <v>0</v>
      </c>
      <c r="F78" s="111">
        <f>F79+F80+F81+F82</f>
        <v>0</v>
      </c>
      <c r="G78" s="111">
        <f>G79+G80+G81+G82</f>
        <v>0</v>
      </c>
      <c r="H78" s="111">
        <f>E78-G78</f>
        <v>0</v>
      </c>
    </row>
    <row r="79" spans="1:8" ht="13.5" customHeight="1">
      <c r="A79" s="95"/>
      <c r="B79" s="53" t="s">
        <v>431</v>
      </c>
      <c r="C79" s="98">
        <v>0</v>
      </c>
      <c r="D79" s="98"/>
      <c r="E79" s="98"/>
      <c r="F79" s="98"/>
      <c r="G79" s="98"/>
      <c r="H79" s="98">
        <f>E79-G79</f>
        <v>0</v>
      </c>
    </row>
    <row r="80" spans="1:8" ht="13.5" customHeight="1">
      <c r="A80" s="95"/>
      <c r="B80" s="53" t="s">
        <v>432</v>
      </c>
      <c r="C80" s="98">
        <v>0</v>
      </c>
      <c r="D80" s="98">
        <v>0</v>
      </c>
      <c r="E80" s="98">
        <v>0</v>
      </c>
      <c r="F80" s="98">
        <v>0</v>
      </c>
      <c r="G80" s="98">
        <v>0</v>
      </c>
      <c r="H80" s="98">
        <f>E80-G80</f>
        <v>0</v>
      </c>
    </row>
    <row r="81" spans="1:8" ht="13.5" customHeight="1">
      <c r="A81" s="95"/>
      <c r="B81" s="53" t="s">
        <v>433</v>
      </c>
      <c r="C81" s="98">
        <v>0</v>
      </c>
      <c r="D81" s="98">
        <v>0</v>
      </c>
      <c r="E81" s="98">
        <v>0</v>
      </c>
      <c r="F81" s="98">
        <v>0</v>
      </c>
      <c r="G81" s="98">
        <v>0</v>
      </c>
      <c r="H81" s="98">
        <f>E81-G81</f>
        <v>0</v>
      </c>
    </row>
    <row r="82" spans="1:8" ht="13.5" customHeight="1">
      <c r="A82" s="95"/>
      <c r="B82" s="53" t="s">
        <v>434</v>
      </c>
      <c r="C82" s="98">
        <v>0</v>
      </c>
      <c r="D82" s="98">
        <v>0</v>
      </c>
      <c r="E82" s="98">
        <v>0</v>
      </c>
      <c r="F82" s="98">
        <v>0</v>
      </c>
      <c r="G82" s="98">
        <v>0</v>
      </c>
      <c r="H82" s="98">
        <f>E82-G82</f>
        <v>0</v>
      </c>
    </row>
    <row r="83" spans="1:8" ht="13.5" customHeight="1">
      <c r="A83" s="95"/>
      <c r="B83" s="53"/>
      <c r="C83" s="98"/>
      <c r="D83" s="98"/>
      <c r="E83" s="98"/>
      <c r="F83" s="98"/>
      <c r="G83" s="98"/>
      <c r="H83" s="101"/>
    </row>
    <row r="84" spans="1:8" ht="13.5" customHeight="1">
      <c r="A84" s="394" t="s">
        <v>386</v>
      </c>
      <c r="B84" s="395"/>
      <c r="C84" s="111">
        <f aca="true" t="shared" si="7" ref="C84:H84">C11+C47</f>
        <v>5352080982</v>
      </c>
      <c r="D84" s="111">
        <f t="shared" si="7"/>
        <v>252260443</v>
      </c>
      <c r="E84" s="111">
        <f t="shared" si="7"/>
        <v>5604341425</v>
      </c>
      <c r="F84" s="111">
        <f t="shared" si="7"/>
        <v>2920748731</v>
      </c>
      <c r="G84" s="111">
        <f t="shared" si="7"/>
        <v>2901459603</v>
      </c>
      <c r="H84" s="111">
        <f t="shared" si="7"/>
        <v>2683592694</v>
      </c>
    </row>
    <row r="85" spans="1:8" ht="13.5" customHeight="1" thickBot="1">
      <c r="A85" s="52"/>
      <c r="B85" s="63"/>
      <c r="C85" s="113"/>
      <c r="D85" s="113"/>
      <c r="E85" s="113"/>
      <c r="F85" s="113"/>
      <c r="G85" s="113"/>
      <c r="H85" s="114"/>
    </row>
    <row r="86" spans="1:8" ht="15" hidden="1">
      <c r="A86" s="115"/>
      <c r="B86" s="115"/>
      <c r="C86" s="116">
        <v>5020225883</v>
      </c>
      <c r="D86" s="116">
        <f>1544013589-1010004989</f>
        <v>534008600</v>
      </c>
      <c r="E86" s="116">
        <v>5554234484</v>
      </c>
      <c r="F86" s="116">
        <v>3972409648</v>
      </c>
      <c r="G86" s="116">
        <v>3949948358</v>
      </c>
      <c r="H86" s="116">
        <v>1581824836</v>
      </c>
    </row>
    <row r="87" spans="1:8" ht="15" hidden="1">
      <c r="A87" s="115"/>
      <c r="B87" s="115"/>
      <c r="C87" s="116">
        <f aca="true" t="shared" si="8" ref="C87:H87">+C86-C84</f>
        <v>-331855099</v>
      </c>
      <c r="D87" s="116">
        <f t="shared" si="8"/>
        <v>281748157</v>
      </c>
      <c r="E87" s="116">
        <f t="shared" si="8"/>
        <v>-50106941</v>
      </c>
      <c r="F87" s="116">
        <f t="shared" si="8"/>
        <v>1051660917</v>
      </c>
      <c r="G87" s="116">
        <f t="shared" si="8"/>
        <v>1048488755</v>
      </c>
      <c r="H87" s="116">
        <f t="shared" si="8"/>
        <v>-1101767858</v>
      </c>
    </row>
    <row r="88" spans="1:8" ht="15" hidden="1">
      <c r="A88" s="115"/>
      <c r="B88" s="115"/>
      <c r="C88" s="117"/>
      <c r="D88" s="117"/>
      <c r="E88" s="117"/>
      <c r="F88" s="117"/>
      <c r="G88" s="117"/>
      <c r="H88" s="118"/>
    </row>
    <row r="89" spans="1:8" ht="15" hidden="1">
      <c r="A89" s="115"/>
      <c r="B89" s="115"/>
      <c r="C89" s="117"/>
      <c r="D89" s="117"/>
      <c r="E89" s="117"/>
      <c r="F89" s="117"/>
      <c r="G89" s="117"/>
      <c r="H89" s="118"/>
    </row>
    <row r="90" spans="1:8" ht="15" hidden="1">
      <c r="A90" s="115"/>
      <c r="B90" s="115"/>
      <c r="C90" s="117"/>
      <c r="D90" s="117"/>
      <c r="E90" s="117"/>
      <c r="F90" s="117"/>
      <c r="G90" s="117"/>
      <c r="H90" s="118"/>
    </row>
    <row r="91" spans="3:12" ht="15" hidden="1">
      <c r="C91" s="89">
        <f aca="true" t="shared" si="9" ref="C91:H91">+C112+C117</f>
        <v>5020225883</v>
      </c>
      <c r="D91" s="89">
        <f t="shared" si="9"/>
        <v>534008600.09000003</v>
      </c>
      <c r="E91" s="89">
        <f t="shared" si="9"/>
        <v>5554234484.09</v>
      </c>
      <c r="F91" s="89">
        <f t="shared" si="9"/>
        <v>3972409648.3099995</v>
      </c>
      <c r="G91" s="89">
        <f t="shared" si="9"/>
        <v>3949948357.92</v>
      </c>
      <c r="H91" s="89">
        <f t="shared" si="9"/>
        <v>1581824835.7800002</v>
      </c>
      <c r="I91" s="196">
        <v>1544013589</v>
      </c>
      <c r="J91" s="196">
        <v>1010004989</v>
      </c>
      <c r="K91" s="196">
        <f>+I91-J91</f>
        <v>534008600</v>
      </c>
      <c r="L91" s="80">
        <f>+K91-D91</f>
        <v>-0.09000003337860107</v>
      </c>
    </row>
    <row r="92" spans="3:8" ht="15" hidden="1">
      <c r="C92" s="80">
        <f aca="true" t="shared" si="10" ref="C92:H92">+C91-C84</f>
        <v>-331855099</v>
      </c>
      <c r="D92" s="80">
        <f t="shared" si="10"/>
        <v>281748157.09000003</v>
      </c>
      <c r="E92" s="80">
        <f t="shared" si="10"/>
        <v>-50106940.90999985</v>
      </c>
      <c r="F92" s="80">
        <f t="shared" si="10"/>
        <v>1051660917.3099995</v>
      </c>
      <c r="G92" s="80">
        <f t="shared" si="10"/>
        <v>1048488754.9200001</v>
      </c>
      <c r="H92" s="87">
        <f t="shared" si="10"/>
        <v>-1101767858.2199998</v>
      </c>
    </row>
    <row r="93" ht="15" hidden="1">
      <c r="B93" s="30" t="s">
        <v>456</v>
      </c>
    </row>
    <row r="94" spans="2:14" ht="15" hidden="1">
      <c r="B94" t="s">
        <v>457</v>
      </c>
      <c r="C94" s="86">
        <v>4663262408</v>
      </c>
      <c r="D94" s="86">
        <v>101650491.84</v>
      </c>
      <c r="E94" s="86">
        <v>4764912899.84</v>
      </c>
      <c r="F94" s="86">
        <v>3304025723.99</v>
      </c>
      <c r="G94" s="86">
        <v>3304025723.99</v>
      </c>
      <c r="H94" s="86">
        <f aca="true" t="shared" si="11" ref="H94:H111">+E94-F94</f>
        <v>1460887175.8500004</v>
      </c>
      <c r="I94" s="80">
        <f aca="true" t="shared" si="12" ref="I94:N109">+ROUND(C94,0)</f>
        <v>4663262408</v>
      </c>
      <c r="J94" s="80">
        <f t="shared" si="12"/>
        <v>101650492</v>
      </c>
      <c r="K94" s="80">
        <f t="shared" si="12"/>
        <v>4764912900</v>
      </c>
      <c r="L94" s="80">
        <f t="shared" si="12"/>
        <v>3304025724</v>
      </c>
      <c r="M94" s="80">
        <f t="shared" si="12"/>
        <v>3304025724</v>
      </c>
      <c r="N94" s="80">
        <f t="shared" si="12"/>
        <v>1460887176</v>
      </c>
    </row>
    <row r="95" spans="2:14" ht="15" hidden="1">
      <c r="B95" t="s">
        <v>458</v>
      </c>
      <c r="C95" s="86">
        <v>96871276</v>
      </c>
      <c r="D95" s="86">
        <v>0</v>
      </c>
      <c r="E95" s="86">
        <v>96871276</v>
      </c>
      <c r="F95" s="86">
        <v>55601292.72</v>
      </c>
      <c r="G95" s="86">
        <v>55601292.72</v>
      </c>
      <c r="H95" s="86">
        <f t="shared" si="11"/>
        <v>41269983.28</v>
      </c>
      <c r="I95" s="80">
        <f t="shared" si="12"/>
        <v>96871276</v>
      </c>
      <c r="J95" s="80">
        <f t="shared" si="12"/>
        <v>0</v>
      </c>
      <c r="K95" s="80">
        <f t="shared" si="12"/>
        <v>96871276</v>
      </c>
      <c r="L95" s="80">
        <f t="shared" si="12"/>
        <v>55601293</v>
      </c>
      <c r="M95" s="80">
        <f t="shared" si="12"/>
        <v>55601293</v>
      </c>
      <c r="N95" s="80">
        <f t="shared" si="12"/>
        <v>41269983</v>
      </c>
    </row>
    <row r="96" spans="2:14" ht="15" hidden="1">
      <c r="B96" t="s">
        <v>462</v>
      </c>
      <c r="C96" s="86">
        <v>130871199</v>
      </c>
      <c r="D96" s="86">
        <v>0</v>
      </c>
      <c r="E96" s="86">
        <v>130871199</v>
      </c>
      <c r="F96" s="86">
        <v>121701392.83</v>
      </c>
      <c r="G96" s="86">
        <v>109069357.44</v>
      </c>
      <c r="H96" s="86">
        <f t="shared" si="11"/>
        <v>9169806.170000002</v>
      </c>
      <c r="I96" s="80">
        <f t="shared" si="12"/>
        <v>130871199</v>
      </c>
      <c r="J96" s="80">
        <f t="shared" si="12"/>
        <v>0</v>
      </c>
      <c r="K96" s="80">
        <f t="shared" si="12"/>
        <v>130871199</v>
      </c>
      <c r="L96" s="80">
        <f t="shared" si="12"/>
        <v>121701393</v>
      </c>
      <c r="M96" s="80">
        <f t="shared" si="12"/>
        <v>109069357</v>
      </c>
      <c r="N96" s="80">
        <f t="shared" si="12"/>
        <v>9169806</v>
      </c>
    </row>
    <row r="97" spans="2:14" ht="15" hidden="1">
      <c r="B97" t="s">
        <v>463</v>
      </c>
      <c r="C97" s="86">
        <v>0</v>
      </c>
      <c r="D97" s="86">
        <v>1751384.19</v>
      </c>
      <c r="E97" s="86">
        <v>1751384.19</v>
      </c>
      <c r="F97" s="86">
        <v>1751384.19</v>
      </c>
      <c r="G97" s="86">
        <v>1751384.19</v>
      </c>
      <c r="H97" s="86">
        <f t="shared" si="11"/>
        <v>0</v>
      </c>
      <c r="I97" s="80">
        <f t="shared" si="12"/>
        <v>0</v>
      </c>
      <c r="J97" s="80">
        <f t="shared" si="12"/>
        <v>1751384</v>
      </c>
      <c r="K97" s="80">
        <f t="shared" si="12"/>
        <v>1751384</v>
      </c>
      <c r="L97" s="80">
        <f t="shared" si="12"/>
        <v>1751384</v>
      </c>
      <c r="M97" s="80">
        <f t="shared" si="12"/>
        <v>1751384</v>
      </c>
      <c r="N97" s="80">
        <f t="shared" si="12"/>
        <v>0</v>
      </c>
    </row>
    <row r="98" spans="2:14" ht="15" hidden="1">
      <c r="B98" t="s">
        <v>464</v>
      </c>
      <c r="C98" s="86">
        <v>0</v>
      </c>
      <c r="D98" s="86">
        <v>219310105.81</v>
      </c>
      <c r="E98" s="86">
        <v>219310105.81</v>
      </c>
      <c r="F98" s="86">
        <v>196127033.74</v>
      </c>
      <c r="G98" s="86">
        <v>196127033.74</v>
      </c>
      <c r="H98" s="86">
        <f t="shared" si="11"/>
        <v>23183072.069999993</v>
      </c>
      <c r="I98" s="80">
        <f t="shared" si="12"/>
        <v>0</v>
      </c>
      <c r="J98" s="80">
        <f t="shared" si="12"/>
        <v>219310106</v>
      </c>
      <c r="K98" s="80">
        <f t="shared" si="12"/>
        <v>219310106</v>
      </c>
      <c r="L98" s="80">
        <f t="shared" si="12"/>
        <v>196127034</v>
      </c>
      <c r="M98" s="80">
        <f t="shared" si="12"/>
        <v>196127034</v>
      </c>
      <c r="N98" s="80">
        <f t="shared" si="12"/>
        <v>23183072</v>
      </c>
    </row>
    <row r="99" spans="2:14" ht="15" hidden="1">
      <c r="B99" t="s">
        <v>465</v>
      </c>
      <c r="C99" s="86">
        <v>0</v>
      </c>
      <c r="D99" s="86">
        <v>1599381.76</v>
      </c>
      <c r="E99" s="86">
        <v>1599381.76</v>
      </c>
      <c r="F99" s="86">
        <v>1599381.76</v>
      </c>
      <c r="G99" s="86">
        <v>1599381.76</v>
      </c>
      <c r="H99" s="86">
        <f t="shared" si="11"/>
        <v>0</v>
      </c>
      <c r="I99" s="80">
        <f t="shared" si="12"/>
        <v>0</v>
      </c>
      <c r="J99" s="80">
        <f t="shared" si="12"/>
        <v>1599382</v>
      </c>
      <c r="K99" s="80">
        <f t="shared" si="12"/>
        <v>1599382</v>
      </c>
      <c r="L99" s="80">
        <f t="shared" si="12"/>
        <v>1599382</v>
      </c>
      <c r="M99" s="80">
        <f t="shared" si="12"/>
        <v>1599382</v>
      </c>
      <c r="N99" s="80">
        <f t="shared" si="12"/>
        <v>0</v>
      </c>
    </row>
    <row r="100" spans="2:14" ht="15" hidden="1">
      <c r="B100" t="s">
        <v>466</v>
      </c>
      <c r="C100" s="86">
        <v>0</v>
      </c>
      <c r="D100" s="86">
        <v>2474995.29</v>
      </c>
      <c r="E100" s="86">
        <v>2474995.29</v>
      </c>
      <c r="F100" s="86">
        <v>2314609.28</v>
      </c>
      <c r="G100" s="86">
        <v>2314609.28</v>
      </c>
      <c r="H100" s="86">
        <f t="shared" si="11"/>
        <v>160386.01000000024</v>
      </c>
      <c r="I100" s="80">
        <f t="shared" si="12"/>
        <v>0</v>
      </c>
      <c r="J100" s="80">
        <f t="shared" si="12"/>
        <v>2474995</v>
      </c>
      <c r="K100" s="80">
        <f t="shared" si="12"/>
        <v>2474995</v>
      </c>
      <c r="L100" s="80">
        <f t="shared" si="12"/>
        <v>2314609</v>
      </c>
      <c r="M100" s="80">
        <f t="shared" si="12"/>
        <v>2314609</v>
      </c>
      <c r="N100" s="80">
        <f t="shared" si="12"/>
        <v>160386</v>
      </c>
    </row>
    <row r="101" spans="2:14" ht="15" hidden="1">
      <c r="B101" t="s">
        <v>467</v>
      </c>
      <c r="C101" s="86">
        <v>0</v>
      </c>
      <c r="D101" s="86">
        <v>784581.98</v>
      </c>
      <c r="E101" s="86">
        <v>784581.98</v>
      </c>
      <c r="F101" s="86">
        <v>361779.19</v>
      </c>
      <c r="G101" s="86">
        <v>361779.19</v>
      </c>
      <c r="H101" s="86">
        <f t="shared" si="11"/>
        <v>422802.79</v>
      </c>
      <c r="I101" s="80">
        <f t="shared" si="12"/>
        <v>0</v>
      </c>
      <c r="J101" s="80">
        <f t="shared" si="12"/>
        <v>784582</v>
      </c>
      <c r="K101" s="80">
        <f t="shared" si="12"/>
        <v>784582</v>
      </c>
      <c r="L101" s="80">
        <f t="shared" si="12"/>
        <v>361779</v>
      </c>
      <c r="M101" s="80">
        <f t="shared" si="12"/>
        <v>361779</v>
      </c>
      <c r="N101" s="80">
        <f t="shared" si="12"/>
        <v>422803</v>
      </c>
    </row>
    <row r="102" spans="2:14" ht="15" hidden="1">
      <c r="B102" t="s">
        <v>468</v>
      </c>
      <c r="C102" s="86">
        <v>0</v>
      </c>
      <c r="D102" s="86">
        <v>225000</v>
      </c>
      <c r="E102" s="86">
        <v>225000</v>
      </c>
      <c r="F102" s="86">
        <v>225000</v>
      </c>
      <c r="G102" s="86">
        <v>225000</v>
      </c>
      <c r="H102" s="86">
        <f t="shared" si="11"/>
        <v>0</v>
      </c>
      <c r="I102" s="80">
        <f t="shared" si="12"/>
        <v>0</v>
      </c>
      <c r="J102" s="80">
        <f t="shared" si="12"/>
        <v>225000</v>
      </c>
      <c r="K102" s="80">
        <f t="shared" si="12"/>
        <v>225000</v>
      </c>
      <c r="L102" s="80">
        <f t="shared" si="12"/>
        <v>225000</v>
      </c>
      <c r="M102" s="80">
        <f t="shared" si="12"/>
        <v>225000</v>
      </c>
      <c r="N102" s="80">
        <f t="shared" si="12"/>
        <v>0</v>
      </c>
    </row>
    <row r="103" spans="2:14" ht="15" hidden="1">
      <c r="B103" t="s">
        <v>469</v>
      </c>
      <c r="C103" s="86">
        <v>0</v>
      </c>
      <c r="D103" s="86">
        <v>6119762.58</v>
      </c>
      <c r="E103" s="86">
        <v>6119762.58</v>
      </c>
      <c r="F103" s="86">
        <v>6119762.58</v>
      </c>
      <c r="G103" s="86">
        <v>6119762.58</v>
      </c>
      <c r="H103" s="86">
        <f t="shared" si="11"/>
        <v>0</v>
      </c>
      <c r="I103" s="80">
        <f t="shared" si="12"/>
        <v>0</v>
      </c>
      <c r="J103" s="80">
        <f t="shared" si="12"/>
        <v>6119763</v>
      </c>
      <c r="K103" s="80">
        <f t="shared" si="12"/>
        <v>6119763</v>
      </c>
      <c r="L103" s="80">
        <f t="shared" si="12"/>
        <v>6119763</v>
      </c>
      <c r="M103" s="80">
        <f t="shared" si="12"/>
        <v>6119763</v>
      </c>
      <c r="N103" s="80">
        <f t="shared" si="12"/>
        <v>0</v>
      </c>
    </row>
    <row r="104" spans="2:14" ht="15" hidden="1">
      <c r="B104" t="s">
        <v>470</v>
      </c>
      <c r="C104" s="86">
        <v>0</v>
      </c>
      <c r="D104" s="86">
        <v>6366517</v>
      </c>
      <c r="E104" s="86">
        <v>6366517</v>
      </c>
      <c r="F104" s="86">
        <v>6366517</v>
      </c>
      <c r="G104" s="86">
        <v>6366517</v>
      </c>
      <c r="H104" s="86">
        <f t="shared" si="11"/>
        <v>0</v>
      </c>
      <c r="I104" s="80">
        <f t="shared" si="12"/>
        <v>0</v>
      </c>
      <c r="J104" s="80">
        <f t="shared" si="12"/>
        <v>6366517</v>
      </c>
      <c r="K104" s="80">
        <f t="shared" si="12"/>
        <v>6366517</v>
      </c>
      <c r="L104" s="80">
        <f t="shared" si="12"/>
        <v>6366517</v>
      </c>
      <c r="M104" s="80">
        <f t="shared" si="12"/>
        <v>6366517</v>
      </c>
      <c r="N104" s="80">
        <f t="shared" si="12"/>
        <v>0</v>
      </c>
    </row>
    <row r="105" spans="2:14" ht="15" hidden="1">
      <c r="B105" t="s">
        <v>471</v>
      </c>
      <c r="C105" s="86">
        <v>0</v>
      </c>
      <c r="D105" s="86">
        <v>560484</v>
      </c>
      <c r="E105" s="86">
        <v>560484</v>
      </c>
      <c r="F105" s="86">
        <v>560484</v>
      </c>
      <c r="G105" s="86">
        <v>560484</v>
      </c>
      <c r="H105" s="86">
        <f t="shared" si="11"/>
        <v>0</v>
      </c>
      <c r="I105" s="80">
        <f t="shared" si="12"/>
        <v>0</v>
      </c>
      <c r="J105" s="80">
        <f t="shared" si="12"/>
        <v>560484</v>
      </c>
      <c r="K105" s="80">
        <f t="shared" si="12"/>
        <v>560484</v>
      </c>
      <c r="L105" s="80">
        <f t="shared" si="12"/>
        <v>560484</v>
      </c>
      <c r="M105" s="80">
        <f t="shared" si="12"/>
        <v>560484</v>
      </c>
      <c r="N105" s="80">
        <f t="shared" si="12"/>
        <v>0</v>
      </c>
    </row>
    <row r="106" spans="2:14" ht="15" hidden="1">
      <c r="B106" t="s">
        <v>472</v>
      </c>
      <c r="C106" s="86">
        <v>0</v>
      </c>
      <c r="D106" s="86">
        <v>2032800</v>
      </c>
      <c r="E106" s="86">
        <v>2032800</v>
      </c>
      <c r="F106" s="86">
        <v>1744165.41</v>
      </c>
      <c r="G106" s="86">
        <v>1744165.41</v>
      </c>
      <c r="H106" s="86">
        <f t="shared" si="11"/>
        <v>288634.5900000001</v>
      </c>
      <c r="I106" s="80">
        <f t="shared" si="12"/>
        <v>0</v>
      </c>
      <c r="J106" s="80">
        <f t="shared" si="12"/>
        <v>2032800</v>
      </c>
      <c r="K106" s="80">
        <f t="shared" si="12"/>
        <v>2032800</v>
      </c>
      <c r="L106" s="80">
        <f t="shared" si="12"/>
        <v>1744165</v>
      </c>
      <c r="M106" s="80">
        <f t="shared" si="12"/>
        <v>1744165</v>
      </c>
      <c r="N106" s="80">
        <f t="shared" si="12"/>
        <v>288635</v>
      </c>
    </row>
    <row r="107" spans="2:14" ht="15" hidden="1">
      <c r="B107" t="s">
        <v>473</v>
      </c>
      <c r="C107" s="86">
        <v>0</v>
      </c>
      <c r="D107" s="86">
        <v>2580221.12</v>
      </c>
      <c r="E107" s="86">
        <v>2580221.12</v>
      </c>
      <c r="F107" s="86">
        <v>2472716.1</v>
      </c>
      <c r="G107" s="86">
        <v>2472716.1</v>
      </c>
      <c r="H107" s="86">
        <f t="shared" si="11"/>
        <v>107505.02000000002</v>
      </c>
      <c r="I107" s="80">
        <f t="shared" si="12"/>
        <v>0</v>
      </c>
      <c r="J107" s="80">
        <f t="shared" si="12"/>
        <v>2580221</v>
      </c>
      <c r="K107" s="80">
        <f t="shared" si="12"/>
        <v>2580221</v>
      </c>
      <c r="L107" s="80">
        <f t="shared" si="12"/>
        <v>2472716</v>
      </c>
      <c r="M107" s="80">
        <f t="shared" si="12"/>
        <v>2472716</v>
      </c>
      <c r="N107" s="80">
        <f t="shared" si="12"/>
        <v>107505</v>
      </c>
    </row>
    <row r="108" spans="2:14" ht="15" hidden="1">
      <c r="B108" t="s">
        <v>474</v>
      </c>
      <c r="C108" s="86">
        <v>0</v>
      </c>
      <c r="D108" s="86">
        <v>31959559.52</v>
      </c>
      <c r="E108" s="86">
        <v>31959559.52</v>
      </c>
      <c r="F108" s="86">
        <v>31959559.52</v>
      </c>
      <c r="G108" s="86">
        <v>31959559.52</v>
      </c>
      <c r="H108" s="86">
        <f t="shared" si="11"/>
        <v>0</v>
      </c>
      <c r="I108" s="80">
        <f t="shared" si="12"/>
        <v>0</v>
      </c>
      <c r="J108" s="80">
        <f t="shared" si="12"/>
        <v>31959560</v>
      </c>
      <c r="K108" s="80">
        <f t="shared" si="12"/>
        <v>31959560</v>
      </c>
      <c r="L108" s="80">
        <f t="shared" si="12"/>
        <v>31959560</v>
      </c>
      <c r="M108" s="80">
        <f t="shared" si="12"/>
        <v>31959560</v>
      </c>
      <c r="N108" s="80">
        <f t="shared" si="12"/>
        <v>0</v>
      </c>
    </row>
    <row r="109" spans="2:14" ht="15" hidden="1">
      <c r="B109" t="s">
        <v>475</v>
      </c>
      <c r="C109" s="86">
        <v>0</v>
      </c>
      <c r="D109" s="86">
        <v>1713180</v>
      </c>
      <c r="E109" s="86">
        <v>1713180</v>
      </c>
      <c r="F109" s="86">
        <v>1713180</v>
      </c>
      <c r="G109" s="86">
        <v>1713180</v>
      </c>
      <c r="H109" s="86">
        <f t="shared" si="11"/>
        <v>0</v>
      </c>
      <c r="I109" s="80">
        <f t="shared" si="12"/>
        <v>0</v>
      </c>
      <c r="J109" s="80">
        <f t="shared" si="12"/>
        <v>1713180</v>
      </c>
      <c r="K109" s="80">
        <f t="shared" si="12"/>
        <v>1713180</v>
      </c>
      <c r="L109" s="80">
        <f t="shared" si="12"/>
        <v>1713180</v>
      </c>
      <c r="M109" s="80">
        <f t="shared" si="12"/>
        <v>1713180</v>
      </c>
      <c r="N109" s="80">
        <f t="shared" si="12"/>
        <v>0</v>
      </c>
    </row>
    <row r="110" spans="2:14" ht="15" hidden="1">
      <c r="B110" t="s">
        <v>476</v>
      </c>
      <c r="C110" s="86">
        <v>0</v>
      </c>
      <c r="D110" s="86">
        <v>1610279</v>
      </c>
      <c r="E110" s="86">
        <v>1610279</v>
      </c>
      <c r="F110" s="86">
        <v>1610279</v>
      </c>
      <c r="G110" s="86">
        <v>1610279</v>
      </c>
      <c r="H110" s="86">
        <f t="shared" si="11"/>
        <v>0</v>
      </c>
      <c r="I110" s="80">
        <f aca="true" t="shared" si="13" ref="I110:N111">+ROUND(C110,0)</f>
        <v>0</v>
      </c>
      <c r="J110" s="80">
        <f t="shared" si="13"/>
        <v>1610279</v>
      </c>
      <c r="K110" s="80">
        <f t="shared" si="13"/>
        <v>1610279</v>
      </c>
      <c r="L110" s="80">
        <f t="shared" si="13"/>
        <v>1610279</v>
      </c>
      <c r="M110" s="80">
        <f t="shared" si="13"/>
        <v>1610279</v>
      </c>
      <c r="N110" s="80">
        <f t="shared" si="13"/>
        <v>0</v>
      </c>
    </row>
    <row r="111" spans="2:14" ht="15" hidden="1">
      <c r="B111" t="s">
        <v>477</v>
      </c>
      <c r="C111" s="86">
        <v>0</v>
      </c>
      <c r="D111" s="86">
        <v>297066</v>
      </c>
      <c r="E111" s="86">
        <v>297066</v>
      </c>
      <c r="F111" s="86">
        <v>297066</v>
      </c>
      <c r="G111" s="86">
        <v>297066</v>
      </c>
      <c r="H111" s="86">
        <f t="shared" si="11"/>
        <v>0</v>
      </c>
      <c r="I111" s="80">
        <f t="shared" si="13"/>
        <v>0</v>
      </c>
      <c r="J111" s="80">
        <f t="shared" si="13"/>
        <v>297066</v>
      </c>
      <c r="K111" s="80">
        <f t="shared" si="13"/>
        <v>297066</v>
      </c>
      <c r="L111" s="80">
        <f t="shared" si="13"/>
        <v>297066</v>
      </c>
      <c r="M111" s="80">
        <f t="shared" si="13"/>
        <v>297066</v>
      </c>
      <c r="N111" s="80">
        <f t="shared" si="13"/>
        <v>0</v>
      </c>
    </row>
    <row r="112" spans="3:8" ht="15" hidden="1">
      <c r="C112" s="84">
        <f aca="true" t="shared" si="14" ref="C112:H112">SUM(C94:C111)</f>
        <v>4891004883</v>
      </c>
      <c r="D112" s="84">
        <f t="shared" si="14"/>
        <v>381035810.09000003</v>
      </c>
      <c r="E112" s="84">
        <f t="shared" si="14"/>
        <v>5272040693.09</v>
      </c>
      <c r="F112" s="84">
        <f t="shared" si="14"/>
        <v>3736551327.3099995</v>
      </c>
      <c r="G112" s="84">
        <f t="shared" si="14"/>
        <v>3723919291.92</v>
      </c>
      <c r="H112" s="90">
        <f t="shared" si="14"/>
        <v>1535489365.7800002</v>
      </c>
    </row>
    <row r="113" spans="3:7" ht="15" hidden="1">
      <c r="C113" s="196"/>
      <c r="D113" s="196"/>
      <c r="E113" s="196"/>
      <c r="F113" s="196"/>
      <c r="G113" s="196"/>
    </row>
    <row r="114" spans="2:7" ht="15" hidden="1">
      <c r="B114" s="30" t="s">
        <v>459</v>
      </c>
      <c r="C114" s="196"/>
      <c r="D114" s="196"/>
      <c r="E114" s="196"/>
      <c r="F114" s="196"/>
      <c r="G114" s="196"/>
    </row>
    <row r="115" spans="2:14" ht="15" hidden="1">
      <c r="B115" t="s">
        <v>460</v>
      </c>
      <c r="C115" s="83">
        <v>129221000</v>
      </c>
      <c r="D115" s="83">
        <v>147947998</v>
      </c>
      <c r="E115" s="83">
        <v>277168998</v>
      </c>
      <c r="F115" s="83">
        <v>232712713</v>
      </c>
      <c r="G115" s="83">
        <v>223659140</v>
      </c>
      <c r="H115" s="86">
        <v>44456285</v>
      </c>
      <c r="I115" s="80">
        <f>+ROUND(C115,0)</f>
        <v>129221000</v>
      </c>
      <c r="J115" s="80">
        <f aca="true" t="shared" si="15" ref="J115:N116">+ROUND(D115,0)</f>
        <v>147947998</v>
      </c>
      <c r="K115" s="80">
        <f t="shared" si="15"/>
        <v>277168998</v>
      </c>
      <c r="L115" s="80">
        <f t="shared" si="15"/>
        <v>232712713</v>
      </c>
      <c r="M115" s="80">
        <f t="shared" si="15"/>
        <v>223659140</v>
      </c>
      <c r="N115" s="80">
        <f t="shared" si="15"/>
        <v>44456285</v>
      </c>
    </row>
    <row r="116" spans="2:14" ht="15" hidden="1">
      <c r="B116" t="s">
        <v>461</v>
      </c>
      <c r="C116" s="83">
        <v>0</v>
      </c>
      <c r="D116" s="83">
        <v>5024793</v>
      </c>
      <c r="E116" s="83">
        <v>5024793</v>
      </c>
      <c r="F116" s="83">
        <v>3145608</v>
      </c>
      <c r="G116" s="83">
        <v>2369926</v>
      </c>
      <c r="H116" s="86">
        <v>1879185</v>
      </c>
      <c r="I116" s="80">
        <f>+ROUND(C116,0)</f>
        <v>0</v>
      </c>
      <c r="J116" s="80">
        <f t="shared" si="15"/>
        <v>5024793</v>
      </c>
      <c r="K116" s="80">
        <f t="shared" si="15"/>
        <v>5024793</v>
      </c>
      <c r="L116" s="80">
        <f t="shared" si="15"/>
        <v>3145608</v>
      </c>
      <c r="M116" s="80">
        <f t="shared" si="15"/>
        <v>2369926</v>
      </c>
      <c r="N116" s="80">
        <f t="shared" si="15"/>
        <v>1879185</v>
      </c>
    </row>
    <row r="117" spans="3:8" ht="15" hidden="1">
      <c r="C117" s="88">
        <f aca="true" t="shared" si="16" ref="C117:H117">SUM(C115:C116)</f>
        <v>129221000</v>
      </c>
      <c r="D117" s="88">
        <f>SUM(D115:D116)-1</f>
        <v>152972790</v>
      </c>
      <c r="E117" s="88">
        <f t="shared" si="16"/>
        <v>282193791</v>
      </c>
      <c r="F117" s="88">
        <f t="shared" si="16"/>
        <v>235858321</v>
      </c>
      <c r="G117" s="88">
        <f t="shared" si="16"/>
        <v>226029066</v>
      </c>
      <c r="H117" s="88">
        <f t="shared" si="16"/>
        <v>46335470</v>
      </c>
    </row>
    <row r="118" ht="15" customHeight="1" hidden="1"/>
    <row r="119" ht="15" customHeight="1" hidden="1"/>
    <row r="120" ht="15" customHeight="1" hidden="1"/>
    <row r="121" spans="3:16" ht="15" customHeight="1" hidden="1">
      <c r="C121" s="144">
        <f>+C112+C117</f>
        <v>5020225883</v>
      </c>
      <c r="D121" s="144">
        <f aca="true" t="shared" si="17" ref="D121:P121">+D112+D117</f>
        <v>534008600.09000003</v>
      </c>
      <c r="E121" s="144">
        <f t="shared" si="17"/>
        <v>5554234484.09</v>
      </c>
      <c r="F121" s="144">
        <f t="shared" si="17"/>
        <v>3972409648.3099995</v>
      </c>
      <c r="G121" s="144">
        <f t="shared" si="17"/>
        <v>3949948357.92</v>
      </c>
      <c r="H121" s="144">
        <f t="shared" si="17"/>
        <v>1581824835.7800002</v>
      </c>
      <c r="I121" s="144">
        <f t="shared" si="17"/>
        <v>0</v>
      </c>
      <c r="J121" s="144">
        <f t="shared" si="17"/>
        <v>0</v>
      </c>
      <c r="K121" s="144">
        <f t="shared" si="17"/>
        <v>0</v>
      </c>
      <c r="L121" s="144">
        <f t="shared" si="17"/>
        <v>0</v>
      </c>
      <c r="M121" s="144">
        <f t="shared" si="17"/>
        <v>0</v>
      </c>
      <c r="N121" s="144">
        <f t="shared" si="17"/>
        <v>0</v>
      </c>
      <c r="O121" s="144">
        <f t="shared" si="17"/>
        <v>0</v>
      </c>
      <c r="P121" s="144">
        <f t="shared" si="17"/>
        <v>0</v>
      </c>
    </row>
    <row r="122" ht="15" customHeight="1" hidden="1"/>
    <row r="123" ht="15" customHeight="1" hidden="1"/>
    <row r="124" ht="15" customHeight="1" hidden="1">
      <c r="B124">
        <v>1000</v>
      </c>
    </row>
    <row r="125" ht="15" customHeight="1" hidden="1">
      <c r="B125">
        <v>2000</v>
      </c>
    </row>
    <row r="126" spans="3:8" ht="15">
      <c r="C126" s="86"/>
      <c r="D126" s="86"/>
      <c r="E126" s="86"/>
      <c r="F126" s="86"/>
      <c r="G126" s="86"/>
      <c r="H126" s="86"/>
    </row>
    <row r="127" spans="3:8" ht="15">
      <c r="C127" s="183"/>
      <c r="D127" s="183"/>
      <c r="E127" s="183"/>
      <c r="F127" s="183"/>
      <c r="G127" s="183"/>
      <c r="H127" s="183"/>
    </row>
    <row r="130" spans="2:6" ht="15">
      <c r="B130" s="145"/>
      <c r="F130" s="145"/>
    </row>
    <row r="131" spans="2:6" ht="15">
      <c r="B131" s="148"/>
      <c r="F131" s="148"/>
    </row>
    <row r="132" spans="2:6" ht="15">
      <c r="B132" s="148"/>
      <c r="F132" s="148"/>
    </row>
  </sheetData>
  <sheetProtection/>
  <mergeCells count="21">
    <mergeCell ref="A1:H1"/>
    <mergeCell ref="A5:H5"/>
    <mergeCell ref="A30:B30"/>
    <mergeCell ref="H8:H9"/>
    <mergeCell ref="A6:H6"/>
    <mergeCell ref="A3:H3"/>
    <mergeCell ref="A4:H4"/>
    <mergeCell ref="C8:G8"/>
    <mergeCell ref="A78:B78"/>
    <mergeCell ref="A7:H7"/>
    <mergeCell ref="A41:B41"/>
    <mergeCell ref="A67:B67"/>
    <mergeCell ref="A8:B9"/>
    <mergeCell ref="A48:B48"/>
    <mergeCell ref="A58:B58"/>
    <mergeCell ref="A47:B47"/>
    <mergeCell ref="A84:B84"/>
    <mergeCell ref="A10:B10"/>
    <mergeCell ref="A11:B11"/>
    <mergeCell ref="A12:B12"/>
    <mergeCell ref="A22:B22"/>
  </mergeCells>
  <printOptions horizontalCentered="1" verticalCentered="1"/>
  <pageMargins left="0.3937007874015748" right="0.5118110236220472" top="0.15748031496062992" bottom="0.15748031496062992" header="0.31496062992125984" footer="0.31496062992125984"/>
  <pageSetup horizontalDpi="600" verticalDpi="600" orientation="portrait" scale="5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view="pageBreakPreview" zoomScale="130" zoomScaleSheetLayoutView="130" zoomScalePageLayoutView="0" workbookViewId="0" topLeftCell="A1">
      <pane xSplit="7" ySplit="9" topLeftCell="H34" activePane="bottomRight" state="frozen"/>
      <selection pane="topLeft" activeCell="E71" sqref="E71"/>
      <selection pane="topRight" activeCell="E71" sqref="E71"/>
      <selection pane="bottomLeft" activeCell="E71" sqref="E71"/>
      <selection pane="bottomRight" activeCell="E71" sqref="E71"/>
    </sheetView>
  </sheetViews>
  <sheetFormatPr defaultColWidth="11.421875" defaultRowHeight="15"/>
  <cols>
    <col min="1" max="1" width="26.7109375" style="0" customWidth="1"/>
    <col min="2" max="2" width="18.00390625" style="0" customWidth="1"/>
    <col min="3" max="3" width="12.57421875" style="0" customWidth="1"/>
    <col min="4" max="7" width="13.8515625" style="0" customWidth="1"/>
  </cols>
  <sheetData>
    <row r="1" spans="1:7" ht="39.75" customHeight="1">
      <c r="A1" s="363" t="s">
        <v>436</v>
      </c>
      <c r="B1" s="363"/>
      <c r="C1" s="363"/>
      <c r="D1" s="363"/>
      <c r="E1" s="363"/>
      <c r="F1" s="363"/>
      <c r="G1" s="363"/>
    </row>
    <row r="2" ht="15.75" thickBot="1"/>
    <row r="3" spans="1:7" ht="15">
      <c r="A3" s="279" t="s">
        <v>452</v>
      </c>
      <c r="B3" s="280"/>
      <c r="C3" s="280"/>
      <c r="D3" s="280"/>
      <c r="E3" s="280"/>
      <c r="F3" s="280"/>
      <c r="G3" s="400"/>
    </row>
    <row r="4" spans="1:7" ht="15">
      <c r="A4" s="333" t="s">
        <v>304</v>
      </c>
      <c r="B4" s="334"/>
      <c r="C4" s="334"/>
      <c r="D4" s="334"/>
      <c r="E4" s="334"/>
      <c r="F4" s="334"/>
      <c r="G4" s="401"/>
    </row>
    <row r="5" spans="1:7" ht="15">
      <c r="A5" s="333" t="s">
        <v>437</v>
      </c>
      <c r="B5" s="334"/>
      <c r="C5" s="334"/>
      <c r="D5" s="334"/>
      <c r="E5" s="334"/>
      <c r="F5" s="334"/>
      <c r="G5" s="401"/>
    </row>
    <row r="6" spans="1:7" ht="15">
      <c r="A6" s="333" t="str">
        <f>+'[4]2'!A6:I6</f>
        <v>Del 1 de Julio al 30 de Septiembre de 2017</v>
      </c>
      <c r="B6" s="334"/>
      <c r="C6" s="334"/>
      <c r="D6" s="334"/>
      <c r="E6" s="334"/>
      <c r="F6" s="334"/>
      <c r="G6" s="401"/>
    </row>
    <row r="7" spans="1:7" ht="15.75" thickBot="1">
      <c r="A7" s="336" t="s">
        <v>1</v>
      </c>
      <c r="B7" s="337"/>
      <c r="C7" s="337"/>
      <c r="D7" s="337"/>
      <c r="E7" s="337"/>
      <c r="F7" s="337"/>
      <c r="G7" s="402"/>
    </row>
    <row r="8" spans="1:7" ht="15.75" thickBot="1">
      <c r="A8" s="327" t="s">
        <v>2</v>
      </c>
      <c r="B8" s="318" t="s">
        <v>307</v>
      </c>
      <c r="C8" s="319"/>
      <c r="D8" s="319"/>
      <c r="E8" s="319"/>
      <c r="F8" s="320"/>
      <c r="G8" s="341" t="s">
        <v>308</v>
      </c>
    </row>
    <row r="9" spans="1:7" ht="17.25" thickBot="1">
      <c r="A9" s="328"/>
      <c r="B9" s="269" t="s">
        <v>191</v>
      </c>
      <c r="C9" s="269" t="s">
        <v>309</v>
      </c>
      <c r="D9" s="269" t="s">
        <v>310</v>
      </c>
      <c r="E9" s="269" t="s">
        <v>438</v>
      </c>
      <c r="F9" s="269" t="s">
        <v>210</v>
      </c>
      <c r="G9" s="342"/>
    </row>
    <row r="10" spans="1:7" ht="16.5">
      <c r="A10" s="271" t="s">
        <v>439</v>
      </c>
      <c r="B10" s="189">
        <f>B11+B12+B13+B16+B17+B20</f>
        <v>69415000</v>
      </c>
      <c r="C10" s="189">
        <f>C11+C12+C13+C16+C17+C20</f>
        <v>-25419703</v>
      </c>
      <c r="D10" s="189">
        <f>D11+D12+D13+D16+D17+D20</f>
        <v>43995297</v>
      </c>
      <c r="E10" s="189">
        <f>E11+E12+E13+E16+E17+E20</f>
        <v>21866921</v>
      </c>
      <c r="F10" s="189">
        <f>F11+F12+F13+F16+F17+F20</f>
        <v>20827407</v>
      </c>
      <c r="G10" s="129">
        <f>D10-E10</f>
        <v>22128376</v>
      </c>
    </row>
    <row r="11" spans="1:7" ht="15">
      <c r="A11" s="64" t="s">
        <v>440</v>
      </c>
      <c r="B11" s="190"/>
      <c r="C11" s="190"/>
      <c r="D11" s="190"/>
      <c r="E11" s="190"/>
      <c r="F11" s="190"/>
      <c r="G11" s="130">
        <f aca="true" t="shared" si="0" ref="G11:G20">D11-E11</f>
        <v>0</v>
      </c>
    </row>
    <row r="12" spans="1:7" ht="15">
      <c r="A12" s="64" t="s">
        <v>441</v>
      </c>
      <c r="B12" s="190">
        <v>69415000</v>
      </c>
      <c r="C12" s="190">
        <v>-25419703</v>
      </c>
      <c r="D12" s="190">
        <v>43995297</v>
      </c>
      <c r="E12" s="190">
        <v>21866921</v>
      </c>
      <c r="F12" s="190">
        <v>20827407</v>
      </c>
      <c r="G12" s="130">
        <v>22128376</v>
      </c>
    </row>
    <row r="13" spans="1:7" ht="15">
      <c r="A13" s="64" t="s">
        <v>442</v>
      </c>
      <c r="B13" s="190">
        <f>B14+B15</f>
        <v>0</v>
      </c>
      <c r="C13" s="190">
        <f>C14+C15</f>
        <v>0</v>
      </c>
      <c r="D13" s="190">
        <f>D14+D15</f>
        <v>0</v>
      </c>
      <c r="E13" s="190">
        <f>E14+E15</f>
        <v>0</v>
      </c>
      <c r="F13" s="190">
        <f>F14+F15</f>
        <v>0</v>
      </c>
      <c r="G13" s="130">
        <f t="shared" si="0"/>
        <v>0</v>
      </c>
    </row>
    <row r="14" spans="1:7" ht="15">
      <c r="A14" s="64" t="s">
        <v>443</v>
      </c>
      <c r="B14" s="190"/>
      <c r="C14" s="190"/>
      <c r="D14" s="190"/>
      <c r="E14" s="190"/>
      <c r="F14" s="190"/>
      <c r="G14" s="130">
        <f t="shared" si="0"/>
        <v>0</v>
      </c>
    </row>
    <row r="15" spans="1:7" ht="15">
      <c r="A15" s="64" t="s">
        <v>444</v>
      </c>
      <c r="B15" s="190"/>
      <c r="C15" s="190"/>
      <c r="D15" s="190"/>
      <c r="E15" s="190"/>
      <c r="F15" s="190"/>
      <c r="G15" s="130">
        <f t="shared" si="0"/>
        <v>0</v>
      </c>
    </row>
    <row r="16" spans="1:7" ht="15">
      <c r="A16" s="64" t="s">
        <v>445</v>
      </c>
      <c r="B16" s="190"/>
      <c r="C16" s="190"/>
      <c r="D16" s="190"/>
      <c r="E16" s="190"/>
      <c r="F16" s="190"/>
      <c r="G16" s="130">
        <f t="shared" si="0"/>
        <v>0</v>
      </c>
    </row>
    <row r="17" spans="1:7" s="56" customFormat="1" ht="26.25">
      <c r="A17" s="68" t="s">
        <v>446</v>
      </c>
      <c r="B17" s="191">
        <f>B18+B19</f>
        <v>0</v>
      </c>
      <c r="C17" s="191">
        <f>C18+C19</f>
        <v>0</v>
      </c>
      <c r="D17" s="191">
        <f>D18+D19</f>
        <v>0</v>
      </c>
      <c r="E17" s="191">
        <f>E18+E19</f>
        <v>0</v>
      </c>
      <c r="F17" s="191">
        <f>F18+F19</f>
        <v>0</v>
      </c>
      <c r="G17" s="130">
        <f t="shared" si="0"/>
        <v>0</v>
      </c>
    </row>
    <row r="18" spans="1:7" ht="15">
      <c r="A18" s="65" t="s">
        <v>447</v>
      </c>
      <c r="B18" s="190"/>
      <c r="C18" s="190"/>
      <c r="D18" s="190"/>
      <c r="E18" s="190"/>
      <c r="F18" s="190"/>
      <c r="G18" s="130">
        <f t="shared" si="0"/>
        <v>0</v>
      </c>
    </row>
    <row r="19" spans="1:7" ht="15">
      <c r="A19" s="65" t="s">
        <v>448</v>
      </c>
      <c r="B19" s="190"/>
      <c r="C19" s="190"/>
      <c r="D19" s="190"/>
      <c r="E19" s="190"/>
      <c r="F19" s="190"/>
      <c r="G19" s="130">
        <f t="shared" si="0"/>
        <v>0</v>
      </c>
    </row>
    <row r="20" spans="1:7" ht="15">
      <c r="A20" s="64" t="s">
        <v>449</v>
      </c>
      <c r="B20" s="190"/>
      <c r="C20" s="190"/>
      <c r="D20" s="190"/>
      <c r="E20" s="190"/>
      <c r="F20" s="190"/>
      <c r="G20" s="130">
        <f t="shared" si="0"/>
        <v>0</v>
      </c>
    </row>
    <row r="21" spans="1:7" ht="15">
      <c r="A21" s="64"/>
      <c r="B21" s="189"/>
      <c r="C21" s="189"/>
      <c r="D21" s="189"/>
      <c r="E21" s="189"/>
      <c r="F21" s="189"/>
      <c r="G21" s="129"/>
    </row>
    <row r="22" spans="1:7" ht="16.5">
      <c r="A22" s="271" t="s">
        <v>450</v>
      </c>
      <c r="B22" s="189">
        <f>B23+B24+B25+B28+B29+B32</f>
        <v>5014021690</v>
      </c>
      <c r="C22" s="189">
        <f>C23+C24+C25+C28+C29+C32</f>
        <v>143872792</v>
      </c>
      <c r="D22" s="189">
        <f>D23+D24+D25+D28+D29+D32</f>
        <v>5157894482</v>
      </c>
      <c r="E22" s="189">
        <f>E23+E24+E25+E28+E29+E32</f>
        <v>2736369458</v>
      </c>
      <c r="F22" s="189">
        <f>F23+F24+F25+F28+F29+F32</f>
        <v>2736098049</v>
      </c>
      <c r="G22" s="129">
        <f>D22-E22</f>
        <v>2421525024</v>
      </c>
    </row>
    <row r="23" spans="1:7" ht="15">
      <c r="A23" s="64" t="s">
        <v>440</v>
      </c>
      <c r="B23" s="189"/>
      <c r="C23" s="189"/>
      <c r="D23" s="189"/>
      <c r="E23" s="189"/>
      <c r="F23" s="189"/>
      <c r="G23" s="130">
        <f aca="true" t="shared" si="1" ref="G23:G32">D23-E23</f>
        <v>0</v>
      </c>
    </row>
    <row r="24" spans="1:7" ht="15">
      <c r="A24" s="64" t="s">
        <v>441</v>
      </c>
      <c r="B24" s="190">
        <f>'[4]6a'!C85</f>
        <v>5014021690</v>
      </c>
      <c r="C24" s="190">
        <f>'[4]6a'!D85</f>
        <v>143872792</v>
      </c>
      <c r="D24" s="190">
        <f>'[4]6a'!E85</f>
        <v>5157894482</v>
      </c>
      <c r="E24" s="190">
        <f>'[4]6a'!F85</f>
        <v>2736369458</v>
      </c>
      <c r="F24" s="190">
        <f>'[4]6a'!G85</f>
        <v>2736098049</v>
      </c>
      <c r="G24" s="130">
        <f t="shared" si="1"/>
        <v>2421525024</v>
      </c>
    </row>
    <row r="25" spans="1:7" ht="15">
      <c r="A25" s="64" t="s">
        <v>442</v>
      </c>
      <c r="B25" s="189">
        <f>B26+B27</f>
        <v>0</v>
      </c>
      <c r="C25" s="189">
        <f>C26+C27</f>
        <v>0</v>
      </c>
      <c r="D25" s="189">
        <f>D26+D27</f>
        <v>0</v>
      </c>
      <c r="E25" s="189">
        <f>E26+E27</f>
        <v>0</v>
      </c>
      <c r="F25" s="189">
        <f>F26+F27</f>
        <v>0</v>
      </c>
      <c r="G25" s="130">
        <f t="shared" si="1"/>
        <v>0</v>
      </c>
    </row>
    <row r="26" spans="1:7" ht="15">
      <c r="A26" s="64" t="s">
        <v>443</v>
      </c>
      <c r="B26" s="189"/>
      <c r="C26" s="189"/>
      <c r="D26" s="189"/>
      <c r="E26" s="189"/>
      <c r="F26" s="189"/>
      <c r="G26" s="130">
        <f t="shared" si="1"/>
        <v>0</v>
      </c>
    </row>
    <row r="27" spans="1:7" ht="15">
      <c r="A27" s="64" t="s">
        <v>444</v>
      </c>
      <c r="B27" s="189"/>
      <c r="C27" s="189"/>
      <c r="D27" s="189"/>
      <c r="E27" s="189"/>
      <c r="F27" s="189"/>
      <c r="G27" s="130">
        <f t="shared" si="1"/>
        <v>0</v>
      </c>
    </row>
    <row r="28" spans="1:7" ht="15">
      <c r="A28" s="64" t="s">
        <v>445</v>
      </c>
      <c r="B28" s="189"/>
      <c r="C28" s="189"/>
      <c r="D28" s="189"/>
      <c r="E28" s="189"/>
      <c r="F28" s="189"/>
      <c r="G28" s="130">
        <f t="shared" si="1"/>
        <v>0</v>
      </c>
    </row>
    <row r="29" spans="1:7" ht="24.75">
      <c r="A29" s="64" t="s">
        <v>446</v>
      </c>
      <c r="B29" s="189">
        <f>B30+B31</f>
        <v>0</v>
      </c>
      <c r="C29" s="189">
        <f>C30+C31</f>
        <v>0</v>
      </c>
      <c r="D29" s="189">
        <f>D30+D31</f>
        <v>0</v>
      </c>
      <c r="E29" s="189">
        <f>E30+E31</f>
        <v>0</v>
      </c>
      <c r="F29" s="189">
        <f>F30+F31</f>
        <v>0</v>
      </c>
      <c r="G29" s="130">
        <f t="shared" si="1"/>
        <v>0</v>
      </c>
    </row>
    <row r="30" spans="1:7" ht="15">
      <c r="A30" s="65" t="s">
        <v>447</v>
      </c>
      <c r="B30" s="189"/>
      <c r="C30" s="189"/>
      <c r="D30" s="189"/>
      <c r="E30" s="189"/>
      <c r="F30" s="189"/>
      <c r="G30" s="130">
        <f t="shared" si="1"/>
        <v>0</v>
      </c>
    </row>
    <row r="31" spans="1:7" ht="15">
      <c r="A31" s="65" t="s">
        <v>448</v>
      </c>
      <c r="B31" s="189"/>
      <c r="C31" s="189"/>
      <c r="D31" s="189"/>
      <c r="E31" s="189"/>
      <c r="F31" s="189"/>
      <c r="G31" s="130">
        <f t="shared" si="1"/>
        <v>0</v>
      </c>
    </row>
    <row r="32" spans="1:7" ht="15">
      <c r="A32" s="64" t="s">
        <v>449</v>
      </c>
      <c r="B32" s="189"/>
      <c r="C32" s="189"/>
      <c r="D32" s="189"/>
      <c r="E32" s="189"/>
      <c r="F32" s="189"/>
      <c r="G32" s="130">
        <f t="shared" si="1"/>
        <v>0</v>
      </c>
    </row>
    <row r="33" spans="1:7" ht="16.5">
      <c r="A33" s="271" t="s">
        <v>451</v>
      </c>
      <c r="B33" s="189">
        <f>B10+B22</f>
        <v>5083436690</v>
      </c>
      <c r="C33" s="189">
        <f>C10+C22</f>
        <v>118453089</v>
      </c>
      <c r="D33" s="189">
        <f>D10+D22</f>
        <v>5201889779</v>
      </c>
      <c r="E33" s="189">
        <f>E10+E22</f>
        <v>2758236379</v>
      </c>
      <c r="F33" s="189">
        <f>F10+F22</f>
        <v>2756925456</v>
      </c>
      <c r="G33" s="129">
        <f>D33-E33</f>
        <v>2443653400</v>
      </c>
    </row>
    <row r="34" spans="1:7" ht="15.75" thickBot="1">
      <c r="A34" s="66"/>
      <c r="B34" s="67"/>
      <c r="C34" s="67"/>
      <c r="D34" s="67"/>
      <c r="E34" s="67"/>
      <c r="F34" s="67"/>
      <c r="G34" s="2"/>
    </row>
    <row r="35" spans="1:7" ht="15" hidden="1">
      <c r="A35" s="30" t="s">
        <v>480</v>
      </c>
      <c r="B35">
        <v>66710114</v>
      </c>
      <c r="C35">
        <v>2319820</v>
      </c>
      <c r="D35">
        <v>69029934</v>
      </c>
      <c r="E35">
        <v>53381408</v>
      </c>
      <c r="F35">
        <v>51133811</v>
      </c>
      <c r="G35">
        <f>+D35-E35</f>
        <v>15648526</v>
      </c>
    </row>
    <row r="36" spans="1:7" ht="15" hidden="1">
      <c r="A36" t="s">
        <v>456</v>
      </c>
      <c r="B36" s="83">
        <v>4760133684</v>
      </c>
      <c r="C36" s="83">
        <v>43136702</v>
      </c>
      <c r="D36" s="83">
        <v>4803270386</v>
      </c>
      <c r="E36" s="83">
        <v>3332877666</v>
      </c>
      <c r="F36" s="83">
        <v>3332877666</v>
      </c>
      <c r="G36">
        <f>+D36-E36</f>
        <v>1470392720</v>
      </c>
    </row>
    <row r="37" spans="2:7" ht="15" hidden="1">
      <c r="B37" s="83">
        <f aca="true" t="shared" si="2" ref="B37:G37">+B36+B35</f>
        <v>4826843798</v>
      </c>
      <c r="C37" s="83">
        <f t="shared" si="2"/>
        <v>45456522</v>
      </c>
      <c r="D37" s="83">
        <f t="shared" si="2"/>
        <v>4872300320</v>
      </c>
      <c r="E37" s="83">
        <f t="shared" si="2"/>
        <v>3386259074</v>
      </c>
      <c r="F37" s="83">
        <f t="shared" si="2"/>
        <v>3384011477</v>
      </c>
      <c r="G37" s="83">
        <f t="shared" si="2"/>
        <v>1486041246</v>
      </c>
    </row>
    <row r="38" spans="2:7" ht="15" hidden="1">
      <c r="B38" s="83">
        <f aca="true" t="shared" si="3" ref="B38:G38">+B37-B33</f>
        <v>-256592892</v>
      </c>
      <c r="C38" s="83">
        <f t="shared" si="3"/>
        <v>-72996567</v>
      </c>
      <c r="D38" s="83">
        <f t="shared" si="3"/>
        <v>-329589459</v>
      </c>
      <c r="E38" s="83">
        <f t="shared" si="3"/>
        <v>628022695</v>
      </c>
      <c r="F38" s="83">
        <f t="shared" si="3"/>
        <v>627086021</v>
      </c>
      <c r="G38" s="83">
        <f t="shared" si="3"/>
        <v>-957612154</v>
      </c>
    </row>
    <row r="39" spans="2:7" ht="15">
      <c r="B39" s="83"/>
      <c r="C39" s="83"/>
      <c r="D39" s="83"/>
      <c r="E39" s="83"/>
      <c r="F39" s="83"/>
      <c r="G39" s="83"/>
    </row>
    <row r="40" spans="2:7" ht="15">
      <c r="B40" s="83"/>
      <c r="C40" s="83"/>
      <c r="D40" s="83"/>
      <c r="E40" s="83"/>
      <c r="F40" s="83"/>
      <c r="G40" s="83"/>
    </row>
    <row r="41" spans="2:7" ht="15">
      <c r="B41" s="84"/>
      <c r="C41" s="84"/>
      <c r="D41" s="84"/>
      <c r="E41" s="84"/>
      <c r="F41" s="84"/>
      <c r="G41" s="84"/>
    </row>
    <row r="42" spans="2:7" ht="15">
      <c r="B42" s="84"/>
      <c r="C42" s="84"/>
      <c r="D42" s="84"/>
      <c r="E42" s="84"/>
      <c r="F42" s="84"/>
      <c r="G42" s="84"/>
    </row>
    <row r="43" spans="2:7" ht="15">
      <c r="B43" s="84"/>
      <c r="C43" s="84"/>
      <c r="D43" s="84"/>
      <c r="E43" s="84"/>
      <c r="F43" s="84"/>
      <c r="G43" s="84"/>
    </row>
    <row r="44" spans="2:7" ht="15">
      <c r="B44" s="84"/>
      <c r="C44" s="84"/>
      <c r="D44" s="84"/>
      <c r="E44" s="84"/>
      <c r="F44" s="84"/>
      <c r="G44" s="84"/>
    </row>
    <row r="45" spans="2:7" ht="15">
      <c r="B45" s="83"/>
      <c r="C45" s="83"/>
      <c r="D45" s="83"/>
      <c r="E45" s="83"/>
      <c r="F45" s="83"/>
      <c r="G45" s="83"/>
    </row>
    <row r="46" spans="2:7" ht="15">
      <c r="B46" s="83"/>
      <c r="C46" s="83"/>
      <c r="D46" s="83"/>
      <c r="E46" s="83"/>
      <c r="F46" s="83"/>
      <c r="G46" s="83"/>
    </row>
    <row r="47" spans="2:7" ht="15">
      <c r="B47" s="83"/>
      <c r="C47" s="83"/>
      <c r="D47" s="83"/>
      <c r="E47" s="83"/>
      <c r="F47" s="83"/>
      <c r="G47" s="83"/>
    </row>
    <row r="48" spans="2:7" ht="15">
      <c r="B48" s="83"/>
      <c r="C48" s="83"/>
      <c r="D48" s="83"/>
      <c r="E48" s="83"/>
      <c r="F48" s="83"/>
      <c r="G48" s="83"/>
    </row>
    <row r="49" spans="2:7" ht="15">
      <c r="B49" s="83"/>
      <c r="C49" s="83"/>
      <c r="D49" s="83"/>
      <c r="E49" s="83"/>
      <c r="F49" s="83"/>
      <c r="G49" s="83"/>
    </row>
    <row r="50" spans="2:7" ht="15">
      <c r="B50" s="83"/>
      <c r="C50" s="83"/>
      <c r="D50" s="83"/>
      <c r="E50" s="83"/>
      <c r="F50" s="83"/>
      <c r="G50" s="83"/>
    </row>
    <row r="51" spans="2:7" ht="15">
      <c r="B51" s="83"/>
      <c r="C51" s="83"/>
      <c r="D51" s="83"/>
      <c r="E51" s="83"/>
      <c r="F51" s="83"/>
      <c r="G51" s="83"/>
    </row>
    <row r="52" spans="2:7" ht="15">
      <c r="B52" s="83"/>
      <c r="C52" s="83"/>
      <c r="D52" s="83"/>
      <c r="E52" s="83"/>
      <c r="F52" s="83"/>
      <c r="G52" s="83"/>
    </row>
    <row r="53" spans="2:7" ht="15">
      <c r="B53" s="83"/>
      <c r="C53" s="83"/>
      <c r="D53" s="83"/>
      <c r="E53" s="83"/>
      <c r="F53" s="83"/>
      <c r="G53" s="83"/>
    </row>
    <row r="54" spans="2:7" ht="15">
      <c r="B54" s="83"/>
      <c r="C54" s="83"/>
      <c r="D54" s="83"/>
      <c r="E54" s="83"/>
      <c r="F54" s="83"/>
      <c r="G54" s="83"/>
    </row>
    <row r="55" spans="2:7" ht="15">
      <c r="B55" s="83"/>
      <c r="C55" s="83"/>
      <c r="D55" s="83"/>
      <c r="E55" s="83"/>
      <c r="F55" s="83"/>
      <c r="G55" s="83"/>
    </row>
    <row r="56" spans="2:7" ht="15">
      <c r="B56" s="83"/>
      <c r="C56" s="83"/>
      <c r="D56" s="83"/>
      <c r="E56" s="83"/>
      <c r="F56" s="83"/>
      <c r="G56" s="83"/>
    </row>
    <row r="57" spans="2:7" ht="15">
      <c r="B57" s="83"/>
      <c r="C57" s="83"/>
      <c r="D57" s="83"/>
      <c r="E57" s="83"/>
      <c r="F57" s="83"/>
      <c r="G57" s="83"/>
    </row>
    <row r="58" spans="2:7" ht="15">
      <c r="B58" s="83"/>
      <c r="C58" s="83"/>
      <c r="D58" s="83"/>
      <c r="E58" s="83"/>
      <c r="F58" s="83"/>
      <c r="G58" s="83"/>
    </row>
    <row r="59" spans="2:7" ht="15">
      <c r="B59" s="83"/>
      <c r="C59" s="83"/>
      <c r="D59" s="83"/>
      <c r="E59" s="83"/>
      <c r="F59" s="83"/>
      <c r="G59" s="83"/>
    </row>
    <row r="60" spans="2:7" ht="15">
      <c r="B60" s="83"/>
      <c r="C60" s="83"/>
      <c r="D60" s="83"/>
      <c r="E60" s="83"/>
      <c r="F60" s="83"/>
      <c r="G60" s="83"/>
    </row>
    <row r="61" spans="2:7" ht="15">
      <c r="B61" s="83"/>
      <c r="C61" s="83"/>
      <c r="D61" s="83"/>
      <c r="E61" s="83"/>
      <c r="F61" s="83"/>
      <c r="G61" s="83"/>
    </row>
    <row r="62" spans="2:7" ht="15">
      <c r="B62" s="83"/>
      <c r="C62" s="83"/>
      <c r="D62" s="83"/>
      <c r="E62" s="83"/>
      <c r="F62" s="83"/>
      <c r="G62" s="83"/>
    </row>
    <row r="63" spans="2:7" ht="15">
      <c r="B63" s="83"/>
      <c r="C63" s="83"/>
      <c r="D63" s="83"/>
      <c r="E63" s="83"/>
      <c r="F63" s="83"/>
      <c r="G63" s="83"/>
    </row>
    <row r="64" spans="2:7" ht="15">
      <c r="B64" s="83"/>
      <c r="C64" s="83"/>
      <c r="D64" s="83"/>
      <c r="E64" s="83"/>
      <c r="F64" s="83"/>
      <c r="G64" s="83"/>
    </row>
    <row r="65" spans="2:7" ht="15">
      <c r="B65" s="83"/>
      <c r="C65" s="83"/>
      <c r="D65" s="83"/>
      <c r="E65" s="83"/>
      <c r="F65" s="83"/>
      <c r="G65" s="83"/>
    </row>
    <row r="66" spans="2:7" ht="15">
      <c r="B66" s="83"/>
      <c r="C66" s="83"/>
      <c r="D66" s="83"/>
      <c r="E66" s="83"/>
      <c r="F66" s="83"/>
      <c r="G66" s="83"/>
    </row>
    <row r="67" spans="2:7" ht="15">
      <c r="B67" s="83"/>
      <c r="C67" s="83"/>
      <c r="D67" s="83"/>
      <c r="E67" s="83"/>
      <c r="F67" s="83"/>
      <c r="G67" s="83"/>
    </row>
    <row r="68" spans="2:7" ht="15">
      <c r="B68" s="83"/>
      <c r="C68" s="83"/>
      <c r="D68" s="83"/>
      <c r="E68" s="83"/>
      <c r="F68" s="83"/>
      <c r="G68" s="83"/>
    </row>
    <row r="69" spans="2:7" ht="15">
      <c r="B69" s="83"/>
      <c r="C69" s="83"/>
      <c r="D69" s="83"/>
      <c r="E69" s="83"/>
      <c r="F69" s="83"/>
      <c r="G69" s="83"/>
    </row>
  </sheetData>
  <sheetProtection/>
  <mergeCells count="9">
    <mergeCell ref="A7:G7"/>
    <mergeCell ref="A8:A9"/>
    <mergeCell ref="B8:F8"/>
    <mergeCell ref="G8:G9"/>
    <mergeCell ref="A1:G1"/>
    <mergeCell ref="A3:G3"/>
    <mergeCell ref="A4:G4"/>
    <mergeCell ref="A5:G5"/>
    <mergeCell ref="A6:G6"/>
  </mergeCells>
  <printOptions horizontalCentered="1"/>
  <pageMargins left="0.3937007874015748" right="0.5118110236220472" top="0.5511811023622047" bottom="0.5511811023622047" header="0.31496062992125984" footer="0.31496062992125984"/>
  <pageSetup fitToHeight="2" fitToWidth="1"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Hector Aztatzi</dc:creator>
  <cp:keywords/>
  <dc:description/>
  <cp:lastModifiedBy>MAnuel</cp:lastModifiedBy>
  <cp:lastPrinted>2017-10-05T16:16:45Z</cp:lastPrinted>
  <dcterms:created xsi:type="dcterms:W3CDTF">2016-11-11T22:08:30Z</dcterms:created>
  <dcterms:modified xsi:type="dcterms:W3CDTF">2017-10-27T02:20:14Z</dcterms:modified>
  <cp:category/>
  <cp:version/>
  <cp:contentType/>
  <cp:contentStatus/>
</cp:coreProperties>
</file>