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600" yWindow="750" windowWidth="19440" windowHeight="10920" tabRatio="750" activeTab="17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EAI" sheetId="12" r:id="rId9"/>
    <sheet name="CAdmon" sheetId="13" r:id="rId10"/>
    <sheet name="COG" sheetId="15" r:id="rId11"/>
    <sheet name="CTG" sheetId="14" r:id="rId12"/>
    <sheet name="CFG" sheetId="16" r:id="rId13"/>
    <sheet name="End Neto" sheetId="17" r:id="rId14"/>
    <sheet name="Int" sheetId="18" r:id="rId15"/>
    <sheet name="CProg" sheetId="19" r:id="rId16"/>
    <sheet name="Post Fiscal" sheetId="20" r:id="rId17"/>
    <sheet name="BMUE" sheetId="28" r:id="rId18"/>
    <sheet name="BIN" sheetId="26" r:id="rId19"/>
    <sheet name="Rel Cta Banc" sheetId="23" r:id="rId20"/>
    <sheet name="Hoja2" sheetId="25" r:id="rId21"/>
  </sheets>
  <externalReferences>
    <externalReference r:id="rId22"/>
  </externalReference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24519"/>
</workbook>
</file>

<file path=xl/calcChain.xml><?xml version="1.0" encoding="utf-8"?>
<calcChain xmlns="http://schemas.openxmlformats.org/spreadsheetml/2006/main">
  <c r="E178" i="28"/>
  <c r="IW175"/>
  <c r="IW168"/>
  <c r="IW148"/>
  <c r="IW87"/>
  <c r="IW59"/>
  <c r="IW178" s="1"/>
  <c r="G74" i="15" l="1"/>
  <c r="G70"/>
  <c r="G62"/>
  <c r="G58"/>
  <c r="G57"/>
  <c r="G56"/>
  <c r="G55"/>
  <c r="G54"/>
  <c r="G53"/>
  <c r="G52"/>
  <c r="G51"/>
  <c r="G50"/>
  <c r="G49"/>
  <c r="G48" s="1"/>
  <c r="G47"/>
  <c r="G46"/>
  <c r="G45"/>
  <c r="G44"/>
  <c r="G43"/>
  <c r="G42"/>
  <c r="G41"/>
  <c r="G40"/>
  <c r="G38" s="1"/>
  <c r="G28"/>
  <c r="G26"/>
  <c r="G21"/>
  <c r="G18" s="1"/>
  <c r="G17"/>
  <c r="G10" s="1"/>
  <c r="I46" i="9"/>
  <c r="H46"/>
  <c r="J46" i="12"/>
  <c r="G46"/>
  <c r="J45"/>
  <c r="G45"/>
  <c r="J44"/>
  <c r="G44"/>
  <c r="J43"/>
  <c r="G43"/>
  <c r="J42"/>
  <c r="G42"/>
  <c r="J41"/>
  <c r="G41"/>
  <c r="J40"/>
  <c r="I40"/>
  <c r="H40"/>
  <c r="G40"/>
  <c r="F40"/>
  <c r="E40"/>
  <c r="J39"/>
  <c r="G39"/>
  <c r="G37" s="1"/>
  <c r="G38"/>
  <c r="I37"/>
  <c r="H37"/>
  <c r="E37"/>
  <c r="J22"/>
  <c r="J26"/>
  <c r="J21"/>
  <c r="G22"/>
  <c r="G82" i="15" l="1"/>
  <c r="O21" i="10"/>
  <c r="H50" i="9"/>
  <c r="I47" i="2"/>
  <c r="I18"/>
  <c r="D19"/>
  <c r="E19" s="1"/>
  <c r="H43" i="15" l="1"/>
  <c r="H42"/>
  <c r="H41"/>
  <c r="H40"/>
  <c r="H28"/>
  <c r="H26"/>
  <c r="H21"/>
  <c r="H18" s="1"/>
  <c r="H17"/>
  <c r="H10" s="1"/>
  <c r="O53" i="10"/>
  <c r="P43"/>
  <c r="E22" i="5" l="1"/>
  <c r="D22"/>
  <c r="C4" i="26"/>
  <c r="I48" i="5" l="1"/>
  <c r="G40" i="7"/>
  <c r="H74" i="15"/>
  <c r="H70"/>
  <c r="H62"/>
  <c r="H58"/>
  <c r="H57"/>
  <c r="H56"/>
  <c r="H55"/>
  <c r="H54"/>
  <c r="H53"/>
  <c r="H52"/>
  <c r="H51"/>
  <c r="H50"/>
  <c r="H49"/>
  <c r="H48" s="1"/>
  <c r="H47"/>
  <c r="H46"/>
  <c r="H45"/>
  <c r="H44"/>
  <c r="H38" s="1"/>
  <c r="I18"/>
  <c r="H82" l="1"/>
  <c r="D74"/>
  <c r="D70"/>
  <c r="D62"/>
  <c r="D58"/>
  <c r="D48"/>
  <c r="D38"/>
  <c r="D28"/>
  <c r="D18"/>
  <c r="D10"/>
  <c r="F81"/>
  <c r="F80"/>
  <c r="F79"/>
  <c r="F78"/>
  <c r="F77"/>
  <c r="F76"/>
  <c r="F75"/>
  <c r="F74" s="1"/>
  <c r="E74"/>
  <c r="F73"/>
  <c r="F72"/>
  <c r="F71"/>
  <c r="F70"/>
  <c r="E70"/>
  <c r="F69"/>
  <c r="F68"/>
  <c r="F67"/>
  <c r="F66"/>
  <c r="F65"/>
  <c r="F64"/>
  <c r="F63"/>
  <c r="F62" s="1"/>
  <c r="E62"/>
  <c r="F61"/>
  <c r="F60"/>
  <c r="E58"/>
  <c r="F59"/>
  <c r="F58" s="1"/>
  <c r="F57"/>
  <c r="F56"/>
  <c r="F55"/>
  <c r="F54"/>
  <c r="F53"/>
  <c r="F52"/>
  <c r="F51"/>
  <c r="F50"/>
  <c r="F49"/>
  <c r="F48"/>
  <c r="E48"/>
  <c r="F47"/>
  <c r="F46"/>
  <c r="F45"/>
  <c r="F44"/>
  <c r="F43"/>
  <c r="F42"/>
  <c r="F41"/>
  <c r="F40"/>
  <c r="E38"/>
  <c r="F39"/>
  <c r="F37"/>
  <c r="F36"/>
  <c r="F35"/>
  <c r="F34"/>
  <c r="F33"/>
  <c r="F32"/>
  <c r="F31"/>
  <c r="F30"/>
  <c r="F29"/>
  <c r="E28"/>
  <c r="F27"/>
  <c r="F26"/>
  <c r="F25"/>
  <c r="F24"/>
  <c r="F23"/>
  <c r="F22"/>
  <c r="F21"/>
  <c r="F20"/>
  <c r="F19"/>
  <c r="E18"/>
  <c r="F17"/>
  <c r="F16"/>
  <c r="F15"/>
  <c r="F14"/>
  <c r="F13"/>
  <c r="F12"/>
  <c r="F11"/>
  <c r="E10"/>
  <c r="I36" i="12"/>
  <c r="H36"/>
  <c r="F36"/>
  <c r="H28" i="10"/>
  <c r="H29"/>
  <c r="H30"/>
  <c r="G29"/>
  <c r="G30"/>
  <c r="G28"/>
  <c r="H23"/>
  <c r="G23"/>
  <c r="H18"/>
  <c r="H19"/>
  <c r="G19"/>
  <c r="G18"/>
  <c r="D82" i="15" l="1"/>
  <c r="D23" i="16" s="1"/>
  <c r="F38" i="15"/>
  <c r="F10"/>
  <c r="F18"/>
  <c r="F28"/>
  <c r="J12" i="5" l="1"/>
  <c r="C27" i="20" l="1"/>
  <c r="D9"/>
  <c r="C9"/>
  <c r="C31"/>
  <c r="E11"/>
  <c r="D11"/>
  <c r="C11"/>
  <c r="I35" i="19"/>
  <c r="H35"/>
  <c r="J35" s="1"/>
  <c r="F35"/>
  <c r="E35"/>
  <c r="I30"/>
  <c r="H30"/>
  <c r="F30"/>
  <c r="E30"/>
  <c r="I27"/>
  <c r="H27"/>
  <c r="F27"/>
  <c r="E27"/>
  <c r="I23"/>
  <c r="H23"/>
  <c r="F23"/>
  <c r="E23"/>
  <c r="G23" s="1"/>
  <c r="J39"/>
  <c r="J38"/>
  <c r="J31"/>
  <c r="J19"/>
  <c r="J18"/>
  <c r="G39"/>
  <c r="G38"/>
  <c r="G37"/>
  <c r="J37" s="1"/>
  <c r="G36"/>
  <c r="J36" s="1"/>
  <c r="G35"/>
  <c r="G34"/>
  <c r="J34" s="1"/>
  <c r="G33"/>
  <c r="J33" s="1"/>
  <c r="G32"/>
  <c r="J32" s="1"/>
  <c r="G31"/>
  <c r="G30"/>
  <c r="G29"/>
  <c r="J29" s="1"/>
  <c r="G28"/>
  <c r="J28" s="1"/>
  <c r="G27"/>
  <c r="G26"/>
  <c r="J26" s="1"/>
  <c r="G25"/>
  <c r="J25" s="1"/>
  <c r="G24"/>
  <c r="J24" s="1"/>
  <c r="G22"/>
  <c r="J22" s="1"/>
  <c r="G21"/>
  <c r="J21" s="1"/>
  <c r="G20"/>
  <c r="J20" s="1"/>
  <c r="G19"/>
  <c r="G18"/>
  <c r="G17"/>
  <c r="J17" s="1"/>
  <c r="G16"/>
  <c r="J16" s="1"/>
  <c r="J13"/>
  <c r="G13"/>
  <c r="G12"/>
  <c r="J12" s="1"/>
  <c r="G11"/>
  <c r="I11"/>
  <c r="H11"/>
  <c r="F11"/>
  <c r="E11"/>
  <c r="C33" i="18"/>
  <c r="C35" s="1"/>
  <c r="B33"/>
  <c r="B35" s="1"/>
  <c r="C18"/>
  <c r="B18"/>
  <c r="F31" i="17"/>
  <c r="F33" s="1"/>
  <c r="D31"/>
  <c r="H31" s="1"/>
  <c r="F19"/>
  <c r="D19"/>
  <c r="H19" s="1"/>
  <c r="H33" s="1"/>
  <c r="F46" i="16"/>
  <c r="I46" s="1"/>
  <c r="F45"/>
  <c r="I45" s="1"/>
  <c r="F44"/>
  <c r="I44" s="1"/>
  <c r="F43"/>
  <c r="I43" s="1"/>
  <c r="H42"/>
  <c r="G42"/>
  <c r="E42"/>
  <c r="D42"/>
  <c r="F40"/>
  <c r="I40" s="1"/>
  <c r="F39"/>
  <c r="I39" s="1"/>
  <c r="F38"/>
  <c r="I38" s="1"/>
  <c r="F37"/>
  <c r="I37" s="1"/>
  <c r="F36"/>
  <c r="I36" s="1"/>
  <c r="F35"/>
  <c r="I35" s="1"/>
  <c r="F34"/>
  <c r="I34" s="1"/>
  <c r="F33"/>
  <c r="I33" s="1"/>
  <c r="F32"/>
  <c r="I32" s="1"/>
  <c r="H31"/>
  <c r="G31"/>
  <c r="E31"/>
  <c r="D31"/>
  <c r="F29"/>
  <c r="I29" s="1"/>
  <c r="F28"/>
  <c r="I28" s="1"/>
  <c r="F27"/>
  <c r="I27" s="1"/>
  <c r="F26"/>
  <c r="I26" s="1"/>
  <c r="F25"/>
  <c r="I25" s="1"/>
  <c r="F24"/>
  <c r="I24" s="1"/>
  <c r="D22"/>
  <c r="F20"/>
  <c r="I20" s="1"/>
  <c r="F19"/>
  <c r="I19" s="1"/>
  <c r="F18"/>
  <c r="I18" s="1"/>
  <c r="F17"/>
  <c r="I17" s="1"/>
  <c r="F16"/>
  <c r="F15"/>
  <c r="I15" s="1"/>
  <c r="F14"/>
  <c r="I14" s="1"/>
  <c r="F13"/>
  <c r="I13" s="1"/>
  <c r="H12"/>
  <c r="G12"/>
  <c r="E12"/>
  <c r="D12"/>
  <c r="I62" i="15"/>
  <c r="I48"/>
  <c r="I77"/>
  <c r="I72"/>
  <c r="I67"/>
  <c r="I63"/>
  <c r="I59"/>
  <c r="I54"/>
  <c r="I53"/>
  <c r="I50"/>
  <c r="I46"/>
  <c r="I45"/>
  <c r="I44"/>
  <c r="I37"/>
  <c r="I36"/>
  <c r="I35"/>
  <c r="I29"/>
  <c r="I27"/>
  <c r="I26"/>
  <c r="I21"/>
  <c r="I20"/>
  <c r="I19"/>
  <c r="I81"/>
  <c r="I80"/>
  <c r="I79"/>
  <c r="I78"/>
  <c r="I76"/>
  <c r="I75"/>
  <c r="I73"/>
  <c r="I71"/>
  <c r="I69"/>
  <c r="I68"/>
  <c r="I66"/>
  <c r="I65"/>
  <c r="I64"/>
  <c r="I61"/>
  <c r="I60"/>
  <c r="I57"/>
  <c r="I56"/>
  <c r="I55"/>
  <c r="I52"/>
  <c r="I51"/>
  <c r="I49"/>
  <c r="I47"/>
  <c r="I43"/>
  <c r="I42"/>
  <c r="I41"/>
  <c r="I40"/>
  <c r="I39"/>
  <c r="I34"/>
  <c r="I33"/>
  <c r="I32"/>
  <c r="I31"/>
  <c r="I30"/>
  <c r="I25"/>
  <c r="I24"/>
  <c r="I23"/>
  <c r="I22"/>
  <c r="G23" i="16"/>
  <c r="G22" s="1"/>
  <c r="E82" i="15"/>
  <c r="E23" i="16" s="1"/>
  <c r="F23" s="1"/>
  <c r="I15" i="15"/>
  <c r="I11"/>
  <c r="H23" i="16"/>
  <c r="H22" s="1"/>
  <c r="I17" i="15"/>
  <c r="I16"/>
  <c r="I14"/>
  <c r="I13"/>
  <c r="I12"/>
  <c r="I10"/>
  <c r="F16" i="14"/>
  <c r="I16" s="1"/>
  <c r="F14"/>
  <c r="I14" s="1"/>
  <c r="F12"/>
  <c r="H18"/>
  <c r="G18"/>
  <c r="G21" s="1"/>
  <c r="E18"/>
  <c r="D18"/>
  <c r="F12" i="13"/>
  <c r="I12" s="1"/>
  <c r="H14"/>
  <c r="G14"/>
  <c r="E14"/>
  <c r="D14"/>
  <c r="J52" i="12"/>
  <c r="J49"/>
  <c r="J48"/>
  <c r="J47"/>
  <c r="J36"/>
  <c r="J35"/>
  <c r="J34"/>
  <c r="G52"/>
  <c r="G51" s="1"/>
  <c r="G49"/>
  <c r="G48"/>
  <c r="G47"/>
  <c r="G35"/>
  <c r="G36"/>
  <c r="G34"/>
  <c r="I51"/>
  <c r="E9" i="20"/>
  <c r="I33" i="12"/>
  <c r="E15" i="20" s="1"/>
  <c r="E19" s="1"/>
  <c r="E23" s="1"/>
  <c r="H51" i="12"/>
  <c r="D27" i="20" s="1"/>
  <c r="D31" s="1"/>
  <c r="H54" i="12"/>
  <c r="F51"/>
  <c r="F33"/>
  <c r="E51"/>
  <c r="E33"/>
  <c r="C15" i="20" s="1"/>
  <c r="C19" s="1"/>
  <c r="C23" s="1"/>
  <c r="J24" i="12"/>
  <c r="J23"/>
  <c r="J20"/>
  <c r="J19"/>
  <c r="J17"/>
  <c r="J14"/>
  <c r="J13"/>
  <c r="J12"/>
  <c r="J11"/>
  <c r="G24"/>
  <c r="G23"/>
  <c r="G21"/>
  <c r="G20"/>
  <c r="G19"/>
  <c r="G17"/>
  <c r="G16"/>
  <c r="G15" s="1"/>
  <c r="G14"/>
  <c r="G13"/>
  <c r="G12"/>
  <c r="G11"/>
  <c r="I18"/>
  <c r="I15"/>
  <c r="H18"/>
  <c r="H15"/>
  <c r="H26" s="1"/>
  <c r="F18"/>
  <c r="F26"/>
  <c r="E18"/>
  <c r="G18" s="1"/>
  <c r="E15"/>
  <c r="I23" i="16" l="1"/>
  <c r="G48"/>
  <c r="H15" i="19" s="1"/>
  <c r="H14" s="1"/>
  <c r="H41" s="1"/>
  <c r="E22" i="16"/>
  <c r="E48" s="1"/>
  <c r="H21" i="14"/>
  <c r="F42" i="16"/>
  <c r="F31"/>
  <c r="I31" s="1"/>
  <c r="D48"/>
  <c r="E15" i="19" s="1"/>
  <c r="H48" i="16"/>
  <c r="I15" i="19" s="1"/>
  <c r="I14" s="1"/>
  <c r="I41" s="1"/>
  <c r="F18" i="14"/>
  <c r="E21"/>
  <c r="D21"/>
  <c r="H84" i="15"/>
  <c r="I54" i="12"/>
  <c r="E31" i="20" s="1"/>
  <c r="F54" i="12"/>
  <c r="E84" i="15"/>
  <c r="G84"/>
  <c r="I14" i="13"/>
  <c r="J33" i="12"/>
  <c r="J54" s="1"/>
  <c r="F12" i="16"/>
  <c r="J11" i="19"/>
  <c r="H33" i="12"/>
  <c r="D15" i="20" s="1"/>
  <c r="D19" s="1"/>
  <c r="D23" s="1"/>
  <c r="D33" i="17"/>
  <c r="G33" i="12"/>
  <c r="J23" i="19"/>
  <c r="J51" i="12"/>
  <c r="I12" i="14"/>
  <c r="I18" s="1"/>
  <c r="I26" i="12"/>
  <c r="D84" i="15"/>
  <c r="E54" i="12"/>
  <c r="I16" i="16"/>
  <c r="I12" s="1"/>
  <c r="F14" i="13"/>
  <c r="F21" i="14" s="1"/>
  <c r="J18" i="12"/>
  <c r="J30" i="19"/>
  <c r="J27"/>
  <c r="I42" i="16"/>
  <c r="I70" i="15"/>
  <c r="I58"/>
  <c r="I38"/>
  <c r="I28"/>
  <c r="G26" i="12"/>
  <c r="E26"/>
  <c r="I29" i="2"/>
  <c r="E148" i="3" s="1"/>
  <c r="K20" i="8"/>
  <c r="D36"/>
  <c r="G36" s="1"/>
  <c r="H36" s="1"/>
  <c r="D35"/>
  <c r="G35" s="1"/>
  <c r="H35" s="1"/>
  <c r="D34"/>
  <c r="G34" s="1"/>
  <c r="H34" s="1"/>
  <c r="D33"/>
  <c r="G33" s="1"/>
  <c r="D32"/>
  <c r="G32" s="1"/>
  <c r="D31"/>
  <c r="G31" s="1"/>
  <c r="H31" s="1"/>
  <c r="D30"/>
  <c r="G30" s="1"/>
  <c r="H30" s="1"/>
  <c r="D29"/>
  <c r="G29" s="1"/>
  <c r="D28"/>
  <c r="G28" s="1"/>
  <c r="H28" s="1"/>
  <c r="D24"/>
  <c r="D19"/>
  <c r="G19" s="1"/>
  <c r="D20"/>
  <c r="G20" s="1"/>
  <c r="H20" s="1"/>
  <c r="D21"/>
  <c r="D22"/>
  <c r="G22" s="1"/>
  <c r="H22" s="1"/>
  <c r="D23"/>
  <c r="G23" s="1"/>
  <c r="G18"/>
  <c r="H18" s="1"/>
  <c r="P35" i="10"/>
  <c r="P34" s="1"/>
  <c r="O35"/>
  <c r="O34" s="1"/>
  <c r="P29"/>
  <c r="P28" s="1"/>
  <c r="O29"/>
  <c r="O28" s="1"/>
  <c r="H27"/>
  <c r="P19"/>
  <c r="P14"/>
  <c r="O14"/>
  <c r="H14"/>
  <c r="G14"/>
  <c r="I36" i="9"/>
  <c r="H36"/>
  <c r="I31"/>
  <c r="H31"/>
  <c r="H42" s="1"/>
  <c r="I22"/>
  <c r="H22"/>
  <c r="I17"/>
  <c r="H17"/>
  <c r="H28" s="1"/>
  <c r="F26" i="8"/>
  <c r="E26"/>
  <c r="G24"/>
  <c r="H24" s="1"/>
  <c r="G21"/>
  <c r="H21" s="1"/>
  <c r="F16"/>
  <c r="E16"/>
  <c r="H38" i="7"/>
  <c r="H37"/>
  <c r="G34"/>
  <c r="D34"/>
  <c r="H31"/>
  <c r="H30"/>
  <c r="G29"/>
  <c r="E29"/>
  <c r="D29"/>
  <c r="H25"/>
  <c r="H24"/>
  <c r="H23"/>
  <c r="G21"/>
  <c r="E21"/>
  <c r="E27" s="1"/>
  <c r="D21"/>
  <c r="H19"/>
  <c r="H18"/>
  <c r="H17"/>
  <c r="G16"/>
  <c r="G27" s="1"/>
  <c r="F16"/>
  <c r="E16"/>
  <c r="D16"/>
  <c r="H14"/>
  <c r="J48" i="5"/>
  <c r="J40"/>
  <c r="I40"/>
  <c r="J33"/>
  <c r="I33"/>
  <c r="J28"/>
  <c r="I28"/>
  <c r="E26"/>
  <c r="D26"/>
  <c r="J17"/>
  <c r="I17"/>
  <c r="G32" i="10" s="1"/>
  <c r="G27" s="1"/>
  <c r="G48" s="1"/>
  <c r="I12" i="5"/>
  <c r="E12"/>
  <c r="E33" s="1"/>
  <c r="D12"/>
  <c r="D18" i="2"/>
  <c r="E120" i="3" s="1"/>
  <c r="J18" i="2"/>
  <c r="E115" i="3"/>
  <c r="E114"/>
  <c r="E113"/>
  <c r="E112"/>
  <c r="E111"/>
  <c r="E110"/>
  <c r="E221"/>
  <c r="E220"/>
  <c r="E219"/>
  <c r="E218"/>
  <c r="E3"/>
  <c r="E2"/>
  <c r="E106"/>
  <c r="E107"/>
  <c r="E55"/>
  <c r="E54"/>
  <c r="E101"/>
  <c r="E102"/>
  <c r="E103"/>
  <c r="E104"/>
  <c r="E49"/>
  <c r="E50"/>
  <c r="E51"/>
  <c r="E52"/>
  <c r="E96"/>
  <c r="E97"/>
  <c r="E98"/>
  <c r="E45"/>
  <c r="E46"/>
  <c r="E44"/>
  <c r="E87"/>
  <c r="E88"/>
  <c r="E89"/>
  <c r="E90"/>
  <c r="E91"/>
  <c r="E92"/>
  <c r="E36"/>
  <c r="E37"/>
  <c r="E38"/>
  <c r="E39"/>
  <c r="E40"/>
  <c r="E35"/>
  <c r="E78"/>
  <c r="E79"/>
  <c r="E80"/>
  <c r="E81"/>
  <c r="E82"/>
  <c r="E83"/>
  <c r="E84"/>
  <c r="E85"/>
  <c r="E27"/>
  <c r="E28"/>
  <c r="E29"/>
  <c r="E30"/>
  <c r="E31"/>
  <c r="E32"/>
  <c r="E33"/>
  <c r="E26"/>
  <c r="E67"/>
  <c r="E68"/>
  <c r="E69"/>
  <c r="E70"/>
  <c r="E71"/>
  <c r="E72"/>
  <c r="E73"/>
  <c r="E74"/>
  <c r="E75"/>
  <c r="E16"/>
  <c r="E17"/>
  <c r="E18"/>
  <c r="E19"/>
  <c r="E20"/>
  <c r="E21"/>
  <c r="E22"/>
  <c r="E23"/>
  <c r="E15"/>
  <c r="E8"/>
  <c r="E60"/>
  <c r="E9"/>
  <c r="E61"/>
  <c r="E10"/>
  <c r="E62"/>
  <c r="E11"/>
  <c r="E63"/>
  <c r="E12"/>
  <c r="E64"/>
  <c r="E13"/>
  <c r="E65"/>
  <c r="E59"/>
  <c r="E7"/>
  <c r="I55" i="2"/>
  <c r="J55" s="1"/>
  <c r="E217" i="3" s="1"/>
  <c r="I54" i="2"/>
  <c r="E166" i="3" s="1"/>
  <c r="E161"/>
  <c r="I48" i="2"/>
  <c r="E162" i="3" s="1"/>
  <c r="I49" i="2"/>
  <c r="J49" s="1"/>
  <c r="E213" i="3" s="1"/>
  <c r="I50" i="2"/>
  <c r="E164" i="3" s="1"/>
  <c r="I41" i="2"/>
  <c r="J41" s="1"/>
  <c r="E207" i="3" s="1"/>
  <c r="I42" i="2"/>
  <c r="J42" s="1"/>
  <c r="E208" i="3" s="1"/>
  <c r="I40" i="2"/>
  <c r="E156" i="3" s="1"/>
  <c r="I30" i="2"/>
  <c r="J30" s="1"/>
  <c r="E199" i="3" s="1"/>
  <c r="I31" i="2"/>
  <c r="E150" i="3" s="1"/>
  <c r="I32" i="2"/>
  <c r="I33"/>
  <c r="J33" s="1"/>
  <c r="E202" i="3" s="1"/>
  <c r="I34" i="2"/>
  <c r="I19"/>
  <c r="J19" s="1"/>
  <c r="E190" i="3" s="1"/>
  <c r="I20" i="2"/>
  <c r="J20" s="1"/>
  <c r="E191" i="3" s="1"/>
  <c r="I21" i="2"/>
  <c r="E142" i="3" s="1"/>
  <c r="I22" i="2"/>
  <c r="I23"/>
  <c r="J23" s="1"/>
  <c r="E194" i="3" s="1"/>
  <c r="I24" i="2"/>
  <c r="I25"/>
  <c r="E146" i="3"/>
  <c r="J21" i="2"/>
  <c r="E192" i="3" s="1"/>
  <c r="E144"/>
  <c r="E163"/>
  <c r="J48" i="2"/>
  <c r="E212" i="3" s="1"/>
  <c r="J24" i="2"/>
  <c r="E195" i="3"/>
  <c r="E145"/>
  <c r="J22" i="2"/>
  <c r="E193" i="3" s="1"/>
  <c r="E143"/>
  <c r="J40" i="2"/>
  <c r="E206" i="3" s="1"/>
  <c r="J32" i="2"/>
  <c r="E201" i="3"/>
  <c r="E151"/>
  <c r="J25" i="2"/>
  <c r="E196" i="3" s="1"/>
  <c r="E140"/>
  <c r="J34" i="2"/>
  <c r="E203" i="3"/>
  <c r="E153"/>
  <c r="E157"/>
  <c r="E167"/>
  <c r="D29" i="2"/>
  <c r="E29" s="1"/>
  <c r="E179" i="3" s="1"/>
  <c r="D30" i="2"/>
  <c r="E130" i="3" s="1"/>
  <c r="D31" i="2"/>
  <c r="E131" i="3" s="1"/>
  <c r="D32" i="2"/>
  <c r="E32" s="1"/>
  <c r="E182" i="3" s="1"/>
  <c r="D33" i="2"/>
  <c r="E133" i="3" s="1"/>
  <c r="D34" i="2"/>
  <c r="D35"/>
  <c r="E135" i="3" s="1"/>
  <c r="D36" i="2"/>
  <c r="E36" s="1"/>
  <c r="E186" i="3" s="1"/>
  <c r="D28" i="2"/>
  <c r="E28" s="1"/>
  <c r="E178" i="3" s="1"/>
  <c r="E121"/>
  <c r="D20" i="2"/>
  <c r="D21"/>
  <c r="D22"/>
  <c r="E124" i="3" s="1"/>
  <c r="D23" i="2"/>
  <c r="D24"/>
  <c r="E24" s="1"/>
  <c r="E176" i="3" s="1"/>
  <c r="E21" i="2"/>
  <c r="E173" i="3"/>
  <c r="E123"/>
  <c r="E132"/>
  <c r="E20" i="2"/>
  <c r="E172" i="3" s="1"/>
  <c r="E122"/>
  <c r="E126"/>
  <c r="E35" i="2"/>
  <c r="E185" i="3" s="1"/>
  <c r="E34" i="2"/>
  <c r="E184" i="3"/>
  <c r="E134"/>
  <c r="E30" i="2"/>
  <c r="E180" i="3" s="1"/>
  <c r="E23" i="2"/>
  <c r="E175" i="3"/>
  <c r="E125"/>
  <c r="J58" i="1"/>
  <c r="E105" i="3"/>
  <c r="I58" i="1"/>
  <c r="E53" i="3" s="1"/>
  <c r="J44" i="1"/>
  <c r="I44"/>
  <c r="E43" i="3" s="1"/>
  <c r="E41" i="1"/>
  <c r="D41"/>
  <c r="E24" i="3" s="1"/>
  <c r="J38" i="1"/>
  <c r="E93" i="3" s="1"/>
  <c r="I38" i="1"/>
  <c r="J27"/>
  <c r="E86" i="3" s="1"/>
  <c r="I27" i="1"/>
  <c r="E34" i="3" s="1"/>
  <c r="E26" i="1"/>
  <c r="E66" i="3" s="1"/>
  <c r="D26" i="1"/>
  <c r="E14" i="3" s="1"/>
  <c r="G50" i="16" l="1"/>
  <c r="H50"/>
  <c r="F15" i="19"/>
  <c r="F14" s="1"/>
  <c r="F41" s="1"/>
  <c r="E50" i="16"/>
  <c r="F22"/>
  <c r="I22" s="1"/>
  <c r="I48" s="1"/>
  <c r="I50" s="1"/>
  <c r="G15" i="19"/>
  <c r="J15" s="1"/>
  <c r="F14" i="8"/>
  <c r="E139" i="3"/>
  <c r="I51" i="5"/>
  <c r="H48" i="10"/>
  <c r="J50" i="2"/>
  <c r="E214" i="3" s="1"/>
  <c r="E14" i="8"/>
  <c r="H32"/>
  <c r="K32"/>
  <c r="D50" i="16"/>
  <c r="E14" i="19"/>
  <c r="I21" i="14"/>
  <c r="E95" i="3"/>
  <c r="E171"/>
  <c r="H29" i="8"/>
  <c r="K29"/>
  <c r="E34" i="7"/>
  <c r="E40" s="1"/>
  <c r="H36"/>
  <c r="J38" i="2"/>
  <c r="E205" i="3" s="1"/>
  <c r="E136"/>
  <c r="J29" i="2"/>
  <c r="J51" i="5"/>
  <c r="J53" s="1"/>
  <c r="J52" i="1" s="1"/>
  <c r="H16" i="7"/>
  <c r="I42" i="9"/>
  <c r="E129" i="3"/>
  <c r="E149"/>
  <c r="K35" i="8"/>
  <c r="I38" i="2"/>
  <c r="E155" i="3" s="1"/>
  <c r="I52" i="2"/>
  <c r="E165" i="3" s="1"/>
  <c r="E128"/>
  <c r="J16" i="2"/>
  <c r="E188" i="3" s="1"/>
  <c r="E141"/>
  <c r="E152"/>
  <c r="I16" i="2"/>
  <c r="E138" i="3" s="1"/>
  <c r="E158"/>
  <c r="I28" i="9"/>
  <c r="J54" i="2"/>
  <c r="D33" i="5"/>
  <c r="D27" i="7"/>
  <c r="D40" s="1"/>
  <c r="G54" i="12"/>
  <c r="I74" i="15"/>
  <c r="I82" s="1"/>
  <c r="I84" s="1"/>
  <c r="F82"/>
  <c r="F84" s="1"/>
  <c r="P23" i="10"/>
  <c r="H19" i="8"/>
  <c r="K19"/>
  <c r="K23"/>
  <c r="H23"/>
  <c r="K31"/>
  <c r="K24"/>
  <c r="K34"/>
  <c r="K21"/>
  <c r="K30"/>
  <c r="K36"/>
  <c r="O40" i="10"/>
  <c r="I40" i="1"/>
  <c r="E43"/>
  <c r="E77" i="3" s="1"/>
  <c r="J40" i="1"/>
  <c r="E94" i="3" s="1"/>
  <c r="E189"/>
  <c r="K18" i="8"/>
  <c r="E18" i="2"/>
  <c r="E170" i="3" s="1"/>
  <c r="D16" i="8"/>
  <c r="P40" i="10"/>
  <c r="D43" i="1"/>
  <c r="E25" i="3" s="1"/>
  <c r="H33" i="8"/>
  <c r="K33"/>
  <c r="E33" i="2"/>
  <c r="E183" i="3" s="1"/>
  <c r="D26" i="2"/>
  <c r="E127" i="3" s="1"/>
  <c r="E76"/>
  <c r="E211"/>
  <c r="E41"/>
  <c r="E31" i="2"/>
  <c r="I27"/>
  <c r="E147" i="3" s="1"/>
  <c r="J31" i="2"/>
  <c r="E200" i="3" s="1"/>
  <c r="E198"/>
  <c r="K22" i="8"/>
  <c r="K28"/>
  <c r="D26"/>
  <c r="G26" s="1"/>
  <c r="H26" s="1"/>
  <c r="E22" i="2"/>
  <c r="D16"/>
  <c r="E119" i="3" s="1"/>
  <c r="I53" i="5" l="1"/>
  <c r="I52" i="1" s="1"/>
  <c r="F48" i="16"/>
  <c r="F50" s="1"/>
  <c r="G14" i="19"/>
  <c r="G41" s="1"/>
  <c r="E41"/>
  <c r="F29" i="7"/>
  <c r="H29" s="1"/>
  <c r="H32"/>
  <c r="I50" i="9"/>
  <c r="H22" i="7"/>
  <c r="E100" i="3"/>
  <c r="J52" i="2"/>
  <c r="E215" i="3" s="1"/>
  <c r="E216"/>
  <c r="G16" i="8"/>
  <c r="G14" s="1"/>
  <c r="D14"/>
  <c r="J50" i="1"/>
  <c r="J63" s="1"/>
  <c r="E42" i="3"/>
  <c r="D14" i="2"/>
  <c r="E118" i="3" s="1"/>
  <c r="E26" i="2"/>
  <c r="E177" i="3" s="1"/>
  <c r="E181"/>
  <c r="J27" i="2"/>
  <c r="J14" s="1"/>
  <c r="E187" i="3" s="1"/>
  <c r="I14" i="2"/>
  <c r="E137" i="3" s="1"/>
  <c r="E16" i="2"/>
  <c r="E174" i="3"/>
  <c r="I50" i="1" l="1"/>
  <c r="E47" i="3" s="1"/>
  <c r="I46" i="2"/>
  <c r="I44" s="1"/>
  <c r="E48" i="3"/>
  <c r="F35" i="7"/>
  <c r="H35" s="1"/>
  <c r="J14" i="19"/>
  <c r="J41" s="1"/>
  <c r="O19" i="10"/>
  <c r="O23" s="1"/>
  <c r="O43" s="1"/>
  <c r="O48" s="1"/>
  <c r="F21" i="7"/>
  <c r="E99" i="3"/>
  <c r="E108"/>
  <c r="H16" i="8"/>
  <c r="H14" s="1"/>
  <c r="E197" i="3"/>
  <c r="E169"/>
  <c r="E14" i="2"/>
  <c r="E168" i="3" s="1"/>
  <c r="I63" i="1" l="1"/>
  <c r="I65" s="1"/>
  <c r="J46" i="2"/>
  <c r="E210" i="3" s="1"/>
  <c r="E160"/>
  <c r="F34" i="7"/>
  <c r="F40" s="1"/>
  <c r="H40" s="1"/>
  <c r="K40" s="1"/>
  <c r="O54" i="10"/>
  <c r="H21" i="7"/>
  <c r="F27"/>
  <c r="H27" s="1"/>
  <c r="K27" s="1"/>
  <c r="J65" i="1"/>
  <c r="E109" i="3" s="1"/>
  <c r="J44" i="2"/>
  <c r="E159" i="3"/>
  <c r="I36" i="2"/>
  <c r="E154" i="3" s="1"/>
  <c r="E56"/>
  <c r="H34" i="7" l="1"/>
  <c r="E57" i="3"/>
  <c r="J36" i="2"/>
  <c r="E204" i="3" s="1"/>
  <c r="E209"/>
</calcChain>
</file>

<file path=xl/sharedStrings.xml><?xml version="1.0" encoding="utf-8"?>
<sst xmlns="http://schemas.openxmlformats.org/spreadsheetml/2006/main" count="1408" uniqueCount="700">
  <si>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</si>
  <si>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</si>
  <si>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</si>
  <si>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</si>
  <si>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</si>
  <si>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</si>
  <si>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</si>
  <si>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</si>
  <si>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</si>
  <si>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</si>
  <si>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</si>
  <si>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</si>
  <si>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</si>
  <si>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</si>
  <si>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</si>
  <si>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</si>
  <si>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</si>
  <si>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</si>
  <si>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</si>
  <si>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</si>
  <si>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</si>
  <si>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</si>
  <si>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</si>
  <si>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</si>
  <si>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</si>
  <si>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</si>
  <si>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</si>
  <si>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</si>
  <si>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</si>
  <si>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</si>
  <si>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</si>
  <si>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</si>
  <si>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</si>
  <si>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</si>
  <si>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</si>
  <si>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</si>
  <si>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</si>
  <si>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</si>
  <si>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</si>
  <si>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</si>
  <si>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</si>
  <si>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</si>
  <si>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</si>
  <si>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</si>
  <si>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</si>
  <si>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</si>
  <si>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</si>
  <si>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</si>
  <si>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</si>
  <si>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</si>
  <si>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</si>
  <si>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</si>
  <si>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</si>
  <si>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</si>
  <si>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</si>
  <si>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</si>
  <si>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</si>
  <si>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</si>
  <si>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</si>
  <si>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</si>
  <si>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</si>
  <si>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</si>
  <si>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</si>
  <si>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</si>
  <si>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</si>
  <si>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</si>
  <si>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</si>
  <si>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</si>
  <si>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</si>
  <si>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</si>
  <si>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</si>
  <si>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</si>
  <si>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</si>
  <si>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</si>
  <si>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</si>
  <si>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</si>
  <si>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</si>
  <si>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</si>
  <si>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</si>
  <si>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Nombre de quien autoriza</t>
  </si>
  <si>
    <t>Cargo de quien autoriza</t>
  </si>
  <si>
    <t>Cargo de quien elabora</t>
  </si>
  <si>
    <t>Nombre de quien elabora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</si>
  <si>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</si>
  <si>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</si>
  <si>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</si>
  <si>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</si>
  <si>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</si>
  <si>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</si>
  <si>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</si>
  <si>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</si>
  <si>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</si>
  <si>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</si>
  <si>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</si>
  <si>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</si>
  <si>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</si>
  <si>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</si>
  <si>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</si>
  <si>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</si>
  <si>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</si>
  <si>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</si>
  <si>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</si>
  <si>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</si>
  <si>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</si>
  <si>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</si>
  <si>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</si>
  <si>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</si>
  <si>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</si>
  <si>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</si>
  <si>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</si>
  <si>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</si>
  <si>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</si>
  <si>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</si>
  <si>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</si>
  <si>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</si>
  <si>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</si>
  <si>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</si>
  <si>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</si>
  <si>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</si>
  <si>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</si>
  <si>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</si>
  <si>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</si>
  <si>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</si>
  <si>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</si>
  <si>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</si>
  <si>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</si>
  <si>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</si>
  <si>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</si>
  <si>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</si>
  <si>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</si>
  <si>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</si>
  <si>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</si>
  <si>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</si>
  <si>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</si>
  <si>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</si>
  <si>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</si>
  <si>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</si>
  <si>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</si>
  <si>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</si>
  <si>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</si>
  <si>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</si>
  <si>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</si>
  <si>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</si>
  <si>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</si>
  <si>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</si>
  <si>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</si>
  <si>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</si>
  <si>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</si>
  <si>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</si>
  <si>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</si>
  <si>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</si>
  <si>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</si>
  <si>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</si>
  <si>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</si>
  <si>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</si>
  <si>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</si>
  <si>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</si>
  <si>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</si>
  <si>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</si>
  <si>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</si>
  <si>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</si>
  <si>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</si>
  <si>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</si>
  <si>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</si>
  <si>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</si>
  <si>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</si>
  <si>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</si>
  <si>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</si>
  <si>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</si>
  <si>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</si>
  <si>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</si>
  <si>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</si>
  <si>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</si>
  <si>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</si>
  <si>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</si>
  <si>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</si>
  <si>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</si>
  <si>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</si>
  <si>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</si>
  <si>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</si>
  <si>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</si>
  <si>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</si>
  <si>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</si>
  <si>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</si>
  <si>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</si>
  <si>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</si>
  <si>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</si>
  <si>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</si>
  <si>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</si>
  <si>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</si>
  <si>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</si>
  <si>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</si>
  <si>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</si>
  <si>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</si>
  <si>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</si>
  <si>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</si>
  <si>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</si>
  <si>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</si>
  <si>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</si>
  <si>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</si>
  <si>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</si>
  <si>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</si>
  <si>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</si>
  <si>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</si>
  <si>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</si>
  <si>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</si>
  <si>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</si>
  <si>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</si>
  <si>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</si>
  <si>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</si>
  <si>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</si>
  <si>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</si>
  <si>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</si>
  <si>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</si>
  <si>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</si>
  <si>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</si>
  <si>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</si>
  <si>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</si>
  <si>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</si>
  <si>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</si>
  <si>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</si>
  <si>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</si>
  <si>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</si>
  <si>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</si>
  <si>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</si>
  <si>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</si>
  <si>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</si>
  <si>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</si>
  <si>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</si>
  <si>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</si>
  <si>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</si>
  <si>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</si>
  <si>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</si>
  <si>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</si>
  <si>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</si>
  <si>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</si>
  <si>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</si>
  <si>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</si>
  <si>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</si>
  <si>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</si>
  <si>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</si>
  <si>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</si>
  <si>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</si>
  <si>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</si>
  <si>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</si>
  <si>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</si>
  <si>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</si>
  <si>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</si>
  <si>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</si>
  <si>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</si>
  <si>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</si>
  <si>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</si>
  <si>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</si>
  <si>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</si>
  <si>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</si>
  <si>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</si>
  <si>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</si>
  <si>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</si>
  <si>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</si>
  <si>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</si>
  <si>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</si>
  <si>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</si>
  <si>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</si>
  <si>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</si>
  <si>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</si>
  <si>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</si>
  <si>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</si>
  <si>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</si>
  <si>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</si>
  <si>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</si>
  <si>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</si>
  <si>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</si>
  <si>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</si>
  <si>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</si>
  <si>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</si>
  <si>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</si>
  <si>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</si>
  <si>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</si>
  <si>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</si>
  <si>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</si>
  <si>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</si>
  <si>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</si>
  <si>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</si>
  <si>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</si>
  <si>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</si>
  <si>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</si>
  <si>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</si>
  <si>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</si>
  <si>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</si>
  <si>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</si>
  <si>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</si>
  <si>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</si>
  <si>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</si>
  <si>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</si>
  <si>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</si>
  <si>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</si>
  <si>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</si>
  <si>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</si>
  <si>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</si>
  <si>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</si>
  <si>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</si>
  <si>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</si>
  <si>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</si>
  <si>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</si>
  <si>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</si>
  <si>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</si>
  <si>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</si>
  <si>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</si>
  <si>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</si>
  <si>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</si>
  <si>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</si>
  <si>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</si>
  <si>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</si>
  <si>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</si>
  <si>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</si>
  <si>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</si>
  <si>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</si>
  <si>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</si>
  <si>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</si>
  <si>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</si>
  <si>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</si>
  <si>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</si>
  <si>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</si>
  <si>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</si>
  <si>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</si>
  <si>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</si>
  <si>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</si>
  <si>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</si>
  <si>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</si>
  <si>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</si>
  <si>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</si>
  <si>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</si>
  <si>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</si>
  <si>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</si>
  <si>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</si>
  <si>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</si>
  <si>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</si>
  <si>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</si>
  <si>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</si>
  <si>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</si>
  <si>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</si>
  <si>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</si>
  <si>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</si>
  <si>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</si>
  <si>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</si>
  <si>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</si>
  <si>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</si>
  <si>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</si>
  <si>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</si>
  <si>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</si>
  <si>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</si>
  <si>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</si>
  <si>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</si>
  <si>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</si>
  <si>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</si>
  <si>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</si>
  <si>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</si>
  <si>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</si>
  <si>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</si>
  <si>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</si>
  <si>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</si>
  <si>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</si>
  <si>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</si>
  <si>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</si>
  <si>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</si>
  <si>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</si>
  <si>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</si>
  <si>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</si>
  <si>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</si>
  <si>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</si>
  <si>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</si>
  <si>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</si>
  <si>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</si>
  <si>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</si>
  <si>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</si>
  <si>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</si>
  <si>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</si>
  <si>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</si>
  <si>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Poder Ejecutivo / Legislativo / Judicial / Autónomo / Sector Paraestatal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</si>
  <si>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</si>
  <si>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</si>
  <si>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</si>
  <si>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</si>
  <si>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</si>
  <si>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</si>
  <si>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</si>
  <si>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</si>
  <si>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</si>
  <si>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</si>
  <si>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</si>
  <si>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</si>
  <si>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</si>
  <si>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</si>
  <si>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Bienes Muebles que Componen el Patrimonio</t>
  </si>
  <si>
    <t>Código</t>
  </si>
  <si>
    <t>Descripción del Bien Mueble</t>
  </si>
  <si>
    <t>Valor en libros</t>
  </si>
  <si>
    <t>Relación de Bienes Inmuebles que Componen el Patrimonio</t>
  </si>
  <si>
    <t>Descripción del Bien Inmueble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</si>
  <si>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</si>
  <si>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</si>
  <si>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</si>
  <si>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</si>
  <si>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</si>
  <si>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</si>
  <si>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</si>
  <si>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</si>
  <si>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</si>
  <si>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Otros Orígenes de Financiamiento</t>
  </si>
  <si>
    <t>Otras Aplicaciones de Financiamiento</t>
  </si>
  <si>
    <t>Ingresos excedentes¹</t>
  </si>
  <si>
    <t>Sector Paraestatal</t>
  </si>
  <si>
    <t xml:space="preserve"> Sector Paraestatal</t>
  </si>
  <si>
    <t>Dirección General</t>
  </si>
  <si>
    <t>Comisión Estatal de Agua de Tlaxcala</t>
  </si>
  <si>
    <t xml:space="preserve">Poder Ejecutivo </t>
  </si>
  <si>
    <t>BIENES MUEBLES</t>
  </si>
  <si>
    <t>1241-1</t>
  </si>
  <si>
    <t>MUEBLES DE OFICINA Y ESTANTERIA</t>
  </si>
  <si>
    <t>1241-1-000-00-00-0-41101</t>
  </si>
  <si>
    <t>MOBILIARIO Y EQUIPO DE ADMINISTRACION</t>
  </si>
  <si>
    <t>41101-1-E000100001</t>
  </si>
  <si>
    <t>CAMARA DIGITAL CANON POWER SHOT A1200  serie 252060002292 COLOR PLATA</t>
  </si>
  <si>
    <t>41101-1-E000100002</t>
  </si>
  <si>
    <t>CAMARA DIGITAL CANON POWER SHOT A1226  S/serie  COLOR PLATA NEGRO</t>
  </si>
  <si>
    <t>41101-1-E000100003</t>
  </si>
  <si>
    <t>CAMARA DIGITAL CANON PC-1586 serie 252060002296 COLOR PLATA NEGRO</t>
  </si>
  <si>
    <t>41101-1-E000100004</t>
  </si>
  <si>
    <t>CAMARA DIGITAL CANON POWER SHOT A1200  serie 252060002293 COLOR PLATA NEGRO</t>
  </si>
  <si>
    <t>41101-1-E000100005</t>
  </si>
  <si>
    <t>CAMARA DIGITAL BENQ DC-E1460 ID5AA02473002 C/NEGRO PLATA. MEM. BAT. Y CABLE USB</t>
  </si>
  <si>
    <t>41101-1-E000100006</t>
  </si>
  <si>
    <t>CAMARA DIGITAL BENQ DC-E1460 ID5AA02473002  COLOR NEGRO PLATA</t>
  </si>
  <si>
    <t>41101-1-E000200001</t>
  </si>
  <si>
    <t>ESCRITORIO DE FORMAICA SIN MARCA JUVENIL  SIN NUMERO  VINO METAL 2 CAJONES</t>
  </si>
  <si>
    <t>41101-1-E000200002</t>
  </si>
  <si>
    <t>41101-1-E000200003</t>
  </si>
  <si>
    <t>41101-1-E000200004</t>
  </si>
  <si>
    <t>41101-1-E000200005</t>
  </si>
  <si>
    <t>41101-1-E000200006</t>
  </si>
  <si>
    <t>41101-1-E000200007</t>
  </si>
  <si>
    <t>41101-1-E000200008</t>
  </si>
  <si>
    <t>41101-1-E000300001</t>
  </si>
  <si>
    <t>SILLA GIRATORIA SIN MARCA  SECRETARIAL   SIN NUMERO  DE SERIE COLOR NEGRA EN PLIANA</t>
  </si>
  <si>
    <t>41101-1-E000300002</t>
  </si>
  <si>
    <t>41101-1-E000300003</t>
  </si>
  <si>
    <t>41101-1-E000300004</t>
  </si>
  <si>
    <t>SILLA GIRATORIA SIN MARCA  SIN MODELO SIN NUMERO  DE SERIE COLOR NEGRA EN PLIANA</t>
  </si>
  <si>
    <t>41101-1-E000300005</t>
  </si>
  <si>
    <t>41101-1-E000300006</t>
  </si>
  <si>
    <t>41101-1-E000300007</t>
  </si>
  <si>
    <t>41101-1-E000400001</t>
  </si>
  <si>
    <t>CERRADORA  GBC  MINI WIRE 130  SERIE 130 RM31110209  METAL OBSC. C/BLANCO.</t>
  </si>
  <si>
    <t>41101-1-E000500001</t>
  </si>
  <si>
    <t>GUILLOTINA MARCA SWINGLINE  MODELO CLASSICCUT9115  SERIE P110691   METAL CON MELAMINA</t>
  </si>
  <si>
    <t>41101-1-E000600002</t>
  </si>
  <si>
    <t>SUMADORA MARCA CASIO MODELO  FR-2650T SERIE 356AL0YDA007893 COLOR BLANCA</t>
  </si>
  <si>
    <t>41101-1-E000700001</t>
  </si>
  <si>
    <t>SACAPUNTAS MARCA AZOR MODELO305A SIN NUMERO DE SERIE PLASTICO AZUL/AMARILLO</t>
  </si>
  <si>
    <t>41101-1-E000800001</t>
  </si>
  <si>
    <t>SILLA C/CODERAS SIN MARCA SIN MODELO Y SIN SERIE NEGRO EN PLIANA</t>
  </si>
  <si>
    <t>41101-1-E000800002</t>
  </si>
  <si>
    <t>41101-1-E000800003</t>
  </si>
  <si>
    <t>41101-1-E000800004</t>
  </si>
  <si>
    <t>41101-1-E000800005</t>
  </si>
  <si>
    <t>SILLA C/CODERAS SIN MARCA SIN MODELO Y SIN SERIE TAPIZADA EN NEGRO EN PLIANA</t>
  </si>
  <si>
    <t>41101-1-E000800006</t>
  </si>
  <si>
    <t>41101-1-E000800007</t>
  </si>
  <si>
    <t>41101-1-E000800008</t>
  </si>
  <si>
    <t>41101-1-E000800009</t>
  </si>
  <si>
    <t>41101-1-E000800010</t>
  </si>
  <si>
    <t>41101-1-E000800011</t>
  </si>
  <si>
    <t>SILLA C/CODERAS SIN MARCA SIN MODELO Y SIN SERIETAPIZADA EN EGRO EN PLIANA</t>
  </si>
  <si>
    <t>41101-1-E000800012</t>
  </si>
  <si>
    <t>41101-1-E000800013</t>
  </si>
  <si>
    <t>41101-1-E000800014</t>
  </si>
  <si>
    <t>SILLA C/CODERAS SIN MARCA SIN MODELO Y SIN SERIE  TAPIZADA EN NEGRO EN PLIANA</t>
  </si>
  <si>
    <t>41101-1-E000800015</t>
  </si>
  <si>
    <t>41101-1-E000900001</t>
  </si>
  <si>
    <t xml:space="preserve">SILLA  EN PLIANA SIN MARCA SIN MODELO Y SIN SERIE  COLOR NEGRO </t>
  </si>
  <si>
    <t>41101-1-E000900002</t>
  </si>
  <si>
    <t>41101-1-E000900003</t>
  </si>
  <si>
    <t>41101-1-E000900004</t>
  </si>
  <si>
    <t>41101-1-E001000001</t>
  </si>
  <si>
    <t>LIBRERO SIN MARCA Mod: 1.80x 80 x 40cm SIN NUMERO DE SERIE MADERA, COLOR NEGRO CAOBA</t>
  </si>
  <si>
    <t>41101-1-E001000002</t>
  </si>
  <si>
    <t>41101-1-E001100001</t>
  </si>
  <si>
    <t>SILLA SECRETARIAL SIN MARCA MODELO  20055 SIN SERIE ERGONOMIZADA TAPIZADA EN TELA</t>
  </si>
  <si>
    <t>41101-1-E001100002</t>
  </si>
  <si>
    <t>1241-1-000-00-00-0-41102</t>
  </si>
  <si>
    <t>EQUIPO TELEFÓNICO</t>
  </si>
  <si>
    <t>41102-2-T000100001</t>
  </si>
  <si>
    <t>TELEFONO IP DE INTERNET MARCA GENERICO MODELO SIP-PHONE REV: A1 SERIE K5I00801 COLOR NEGRO P/INTERNET</t>
  </si>
  <si>
    <t>41102-2-T000100002</t>
  </si>
  <si>
    <t>TELEFONO IP DE INTERNET MARCA GENERICO MODELO SIP-PHONE  SERIE K5100690 C/ CARGADOR Y ELIMINADOR</t>
  </si>
  <si>
    <t>41102-2-T000100003</t>
  </si>
  <si>
    <t xml:space="preserve">TELEFONO IP DE INTERNET MARCA GENERICO MODELO SIP-PHONE  SERIE K5100802  COLOR NEGRO </t>
  </si>
  <si>
    <t>41102-2-T000100004</t>
  </si>
  <si>
    <t xml:space="preserve">TELEFONO IP DE INTERNET MARCA GENERICO SIN  MODELO  A1 SERIE K5100683 COLOR NEGRO </t>
  </si>
  <si>
    <t>1241-3-000-00-00-0-41301</t>
  </si>
  <si>
    <t>Equipo de Cómputo y de Tecnologías de la Información</t>
  </si>
  <si>
    <t>41301-3-C000100001</t>
  </si>
  <si>
    <t>COMPUTADORA (CPU, MONITOR, TECLADO Y MOUSE) MARCA HP PAVILION MODELO S5710LA SERIE MXX1110QJ5 COLOR NEGRO</t>
  </si>
  <si>
    <t>41301-3-C000100002</t>
  </si>
  <si>
    <t>COMPUTADORA (CPU, MONITOR, TECLADO Y MOUSE) MARCA HP PAVILION MODELO S5710L SERIE MXX1110QJL  COLOR NEGRO</t>
  </si>
  <si>
    <t>41301-3-C000100003</t>
  </si>
  <si>
    <t>COMPUTADORA (CPU, MONITOR, TECLADO Y MOUSE) MARCA HP PAVILION MODELO S5-1010la SERIE MXX1200LZS COLOR NEGRO</t>
  </si>
  <si>
    <t>41301-3-C000100004</t>
  </si>
  <si>
    <t>COMPUTADORA (CPU, MONITOR, TECLADO Y MOUSE) MARCA HP PAVILION MODELO s5710la SERIE MXX1160DTF COLOR NEGRO</t>
  </si>
  <si>
    <t>41301-3-C000100005</t>
  </si>
  <si>
    <t>COMPUTADORA (CPU, MONITOR, TECLADO Y MOUSE) MARCA HP PAVILION MODELO s5710la SERIE MXX1110QJ1 COLOR NEGRO</t>
  </si>
  <si>
    <t>41301-3-C000100006</t>
  </si>
  <si>
    <t>COMPUTADORA (CPU, MONITOR, TECLADO Y MOUSE) MARCA HP PAVILION MODELO s5710la SERIE MXX1110QJZ COLOR NEGRO</t>
  </si>
  <si>
    <t>41301-3-C000100007</t>
  </si>
  <si>
    <t>COMPUTADORA (CPU, MONITOR, TECLADO Y MOUSE) MARCA HP PAVILION MODELO s5710la SERIE MXX1160DZW  COLOR NEGRO</t>
  </si>
  <si>
    <t>41301-3-C000100008</t>
  </si>
  <si>
    <t>COMPUTADORA (CPU, MONITOR, TECLADO Y MOUSE) MARCA HP PAVILION MODELO s5710la SERIE  MXX1160DTY COLOR NEGRO</t>
  </si>
  <si>
    <t>41301-3-C000100009</t>
  </si>
  <si>
    <t>COMPUTADORA (CPU, MONITOR, TECLADO Y MOUSE) MARCA HP PAVILION MODELO S 5710Ia SERIE  Mxx1110qj6  COLOR NEGRO</t>
  </si>
  <si>
    <t>41301-3-C000100010</t>
  </si>
  <si>
    <t>COMPUTADORA (CPU, MONITOR, TECLADO Y MOUSE) MARCA EMACHINES MODELO EL1352-13m SERIE  PTNC90900410707FD89600 COLOR NEGRO</t>
  </si>
  <si>
    <t>41301-3-C000100011</t>
  </si>
  <si>
    <t>COMPUTADORA (CPU, MONITOR, TECLADO Y MOUSE) MARCA APPLE  MODELO IMAC SERIE C02FJ100XDHJF COLOR ALUMIMIO 21.5"</t>
  </si>
  <si>
    <t>41301-3-C000100012</t>
  </si>
  <si>
    <t xml:space="preserve">COMPUTADORA PROCESADOR INTEL @PENTIUM@G645T  MODELO INSPIRON ONE 202 S ERIE WINDOWS 8 DISCO DURO SATA DE 500GB </t>
  </si>
  <si>
    <t>41301-3-C000400006</t>
  </si>
  <si>
    <t>NOBREAK MARCA ISB SOLA BASIC MODELO MICRO SR INET 300 SERIE E11B25581 COLOR NEGRO METAL</t>
  </si>
  <si>
    <t>41301-3-C000400007</t>
  </si>
  <si>
    <t>NOBREAK MARCA ISB SOLA BASIC MODELO MICRO SR 300INET SERIE E11B25534 COLOR NEGRO</t>
  </si>
  <si>
    <t>41301-3-C000500001</t>
  </si>
  <si>
    <t xml:space="preserve">IMPRESORA MARCA HP LASERJET  MOELO P2055DN SERIE CNB9749697 COLOR NEGRO GRIS </t>
  </si>
  <si>
    <t>41301-3-C000500002</t>
  </si>
  <si>
    <t xml:space="preserve">IMPRESORA MARCA HP LASERJET  MOELO P2055DN SERIE  CNB9L59843 COLOR NEGRO GRIS </t>
  </si>
  <si>
    <t>41301-3-C000500003</t>
  </si>
  <si>
    <t>IMPRESORA HP COLOR LASER MODELO CP1525NW SERIE CNBF235570 BLANCA</t>
  </si>
  <si>
    <t>41301-3-C000600001</t>
  </si>
  <si>
    <t>SCANER MARCA HP MODELO G2710 SERIE CN089A5145 COLOR BLANCO</t>
  </si>
  <si>
    <t>41301-3-C000700001</t>
  </si>
  <si>
    <t>PROYECTOR MARCA EPSON MODELO 3LCD HDMI SERIE MBPF120856L COLOR NEGRO</t>
  </si>
  <si>
    <t>41301-3-C000800001</t>
  </si>
  <si>
    <t>KIT HERRAMIENTAS MARCA  MANHATTAN SIN MODELO  SIN SERIE COLOR GRIS VARIAS PIEZAS</t>
  </si>
  <si>
    <t>41301-3-C000900001</t>
  </si>
  <si>
    <t>DISCO DURO PORTATIL MARCA SEAGATE MODELO EXPANSSION PORT SERIE 2GHXQBV2</t>
  </si>
  <si>
    <t>41301-3-C000900002</t>
  </si>
  <si>
    <t xml:space="preserve">MONITOR ACER 18.5 WLCD  MARCA HACER MODELO G185HV  SIN SERIE </t>
  </si>
  <si>
    <t>41301-3-C001100001</t>
  </si>
  <si>
    <t>SISTEMA DE POSICIONAMIENTO GLOBAL GPS MARCA GARMIN MODELO ETREX 30 SERIE 2DV019220</t>
  </si>
  <si>
    <t>41301-3-C001100002</t>
  </si>
  <si>
    <t>SISTEMA DE POSICIONAMIENTO GLOBAL GPS MARCA GARMIN MODELO ETREX 30 SERIE 2DV019178</t>
  </si>
  <si>
    <t>41301-3-C001200001</t>
  </si>
  <si>
    <t>LAPTOP  ACER MARCA  ACER MODELO E1-521-0611  COLOR NEGRO</t>
  </si>
  <si>
    <t>41301-3-C00130001</t>
  </si>
  <si>
    <t>TIME CAPSULE- 3 TB( DISPOSITIVO DE ALM) MARCA APPLE MODELO A1409  SERIE C86K80UTDM74 COLOR BLANCO</t>
  </si>
  <si>
    <t>41301-3-C00140001</t>
  </si>
  <si>
    <t>IPAD WIFI MARCA APPLE MODELO MD529E SERIE F4KK9V1UF194 32G COLOR NEGRO</t>
  </si>
  <si>
    <t>41301-3-C00150001</t>
  </si>
  <si>
    <t>KINGSTON 4GB  MARCA KINGSTON SIN MODELO SIN SERIE 1333MHZ REG ECC SINGLE RANK</t>
  </si>
  <si>
    <t>41301-3-C00150002</t>
  </si>
  <si>
    <t>41301-3-C00150003</t>
  </si>
  <si>
    <t>41301-3-C00150004</t>
  </si>
  <si>
    <t>41301-3-C00160001</t>
  </si>
  <si>
    <t>SWITCH POE MARCA SWITCH D-LINK SIN MODELO SIN SERIE ADMIN WEB 8 PUERTOS POE,10/100/1000</t>
  </si>
  <si>
    <t>41301-3-E000100017</t>
  </si>
  <si>
    <t>CAMARA REFLEX (CON EQUIPO) SIN MARCA  MODELO D7 100  SERIE 2512532 COLOR NEGRA</t>
  </si>
  <si>
    <t>41301-3-E001100001</t>
  </si>
  <si>
    <t>LENTE FISHEYE SIN MARCA SIN MODELO SIN SERIE  HD8M-N 8mm f-35 HD for Nikon</t>
  </si>
  <si>
    <t>41301-3-R000100001</t>
  </si>
  <si>
    <t xml:space="preserve"> ANTENA DIRECCIONAL DE COMUNICACIONES SIN MARCA SIN MODELO SIN SERIE TIPO REJILLA 2.4GHZ</t>
  </si>
  <si>
    <t>1242-1</t>
  </si>
  <si>
    <t>MOBILIARIO Y EQUIPO EDUCACIONAL Y RECREATIVO</t>
  </si>
  <si>
    <t>1242-1-000-00-00-0-42101</t>
  </si>
  <si>
    <t>EQUIPOS Y APARATOS AUDIVISUALES</t>
  </si>
  <si>
    <t>42101-1-C000700002</t>
  </si>
  <si>
    <t>PROYECTOR POWERLITE MARCA EPSON MODELO H478A SERIE RFCK2Z00021 COLOR NEGRO</t>
  </si>
  <si>
    <t xml:space="preserve">EQUIPO DE TRANSPORTE </t>
  </si>
  <si>
    <t>1244-1-000-00-00-0-44101</t>
  </si>
  <si>
    <t>VEHÍCULOS Y EQUIPO DE TRANSPORTE</t>
  </si>
  <si>
    <t>44101-1-ET000100001</t>
  </si>
  <si>
    <t>CAMIONETA  MARCA JEEP  PATRIOT MODELO  2011 SERIE 1J4AT2GB9BD236828 COLOR BLANCA 5 PUERTAS</t>
  </si>
  <si>
    <t>44101-1-ET000200001</t>
  </si>
  <si>
    <t>AUTO CHEVY MARCA CHEVROLET MODELO  2012 SERIE 3G1SF2ZA5CS105993 COLOR BLANCO 3 PUERTAS</t>
  </si>
  <si>
    <t>44101-1-ET000200002</t>
  </si>
  <si>
    <t>AUTO CHEVY MARCA CHEVROLET MODELO  2012 SERIE 3G1SF2ZA8CS105874 COLOR BLANCO 3 PUERTAS</t>
  </si>
  <si>
    <t>44101-1-ET000200003</t>
  </si>
  <si>
    <t>AUTO CHEVY MARCA CHEVROLET MODELO  2012 SERIE  3G1SF2ZAXCS105990 COLOR BLANCO 3 PUERTAS</t>
  </si>
  <si>
    <t>44101-1-ET000200004</t>
  </si>
  <si>
    <t>AUTO CHEVY MARCA CHEVROLET MODELO  2012 SERIE 3G1SF2ZA9CS106127  COLOR BLANCO 3 PUERTAS</t>
  </si>
  <si>
    <t>BAJA SINIESTRO</t>
  </si>
  <si>
    <t>44101-1-ET000200005</t>
  </si>
  <si>
    <t>AUTO CHEVY MARCA CHEVROLET MODELO  2012 SERIE 3G1SF2ZA9CS105589  COLOR BLANCO 3 PUERTAS</t>
  </si>
  <si>
    <t>44101-1-ET000200006</t>
  </si>
  <si>
    <t>AUTO CHEVY MARCA CHEVROLET MODELO  2012 SERIE 3G1SF2ZA5CS105573 COLOR BLANCO 3 PUERTAS</t>
  </si>
  <si>
    <t>44101-1-ET000200007</t>
  </si>
  <si>
    <t>AUTO CHEVY MARCA CHEVROLET MODELO  2012 SERIE  3G1SF2ZA2CS105725 COLOR BLANCO 3 PUERTAS</t>
  </si>
  <si>
    <t>44101-1-ET000200008</t>
  </si>
  <si>
    <t>AUTO TSURU GS1 MARCA NISSAN  MODELO 2014 SERIE 3NEB31S9EK305467  COLOR BLANCO 4 PUERTAS</t>
  </si>
  <si>
    <t>1251-1-</t>
  </si>
  <si>
    <t>SOFTWARE</t>
  </si>
  <si>
    <t>1251-1-000-00-00-0-51101</t>
  </si>
  <si>
    <t>51101-1-S000100001</t>
  </si>
  <si>
    <t xml:space="preserve">SOFTWARE DE EDICIÓN, CREACIÓN Y DIFUSIÓN DE CONTENIDO GRÁFICO Y WEB SIN MARCA SIN MODELO SIN SERIE ELLISLAB DISCUSSION,ELLISLAB MULTIPLE, ELLISLAB EXPRESSION ENGINE 2.5.5, ELLISLAB MOJO MOTOR 1.2.1, ELLISLAB 3/MONTH SILVER SUPPORT, PANOTOUR PRO1 X PANOTOUR PRO 1.8 MAC, AUTOPANO GIGA 1 X AUTOPANO GIGA 3 MAC </t>
  </si>
  <si>
    <t>51101-1-S000100002</t>
  </si>
  <si>
    <t>SOFTWARE "SI AGUA" SIN MARCA SIN MODELO SIN SERIE SISTEMA INTEGRAL DEL AGUA</t>
  </si>
  <si>
    <t>51101-1-S000100003</t>
  </si>
  <si>
    <t>NOI V.7.0.1 MARCA ASPEL  MODELOV. 7.0.1.  SERIE SW-NOI1J SISTEMA DE NOMINAS USUARIO 99 EMPRESAS</t>
  </si>
  <si>
    <t>51101-1-S000100004</t>
  </si>
  <si>
    <t>OPENDNS SIN MARCA MODELO MONTH PACK</t>
  </si>
  <si>
    <t>-</t>
  </si>
  <si>
    <t>Cuenta Pública 2015</t>
  </si>
  <si>
    <t>Cuenta  Pública 2016</t>
  </si>
  <si>
    <t>Estado de cambios en la Situación Financiera</t>
  </si>
  <si>
    <t>Hacienda Pública/Patrimonio Neto Final del Ejercicio 2015</t>
  </si>
  <si>
    <t>Cambios en la Hacienda Pública/Patrimonio Neto del Ejercicio 2016</t>
  </si>
  <si>
    <t>Saldo Neto en la Hacienda Pública / Patrimonio 2016</t>
  </si>
  <si>
    <t>Cuenta Pública 2016</t>
  </si>
  <si>
    <t>41101-1-E001200001</t>
  </si>
  <si>
    <t xml:space="preserve">LIBRERO COLGANTE CON CERRADURA LINEA ITALIA </t>
  </si>
  <si>
    <t>41101-1-E001200002</t>
  </si>
  <si>
    <t>41101-1-E001200003</t>
  </si>
  <si>
    <t>41101-1-E001200004</t>
  </si>
  <si>
    <t>41101-1-E001200005</t>
  </si>
  <si>
    <t>MAMPARA DE PISO CURVA METALICA</t>
  </si>
  <si>
    <t>41101-1-E001200006</t>
  </si>
  <si>
    <t>MAMPARA METALICA CON FORRO</t>
  </si>
  <si>
    <t>41101-1-E001200007</t>
  </si>
  <si>
    <t>CENTRO DE TRABAJO MOD. RTA8015-6AF1H BASE</t>
  </si>
  <si>
    <t>41101-1-E001200008</t>
  </si>
  <si>
    <t>41101-1-E001200009</t>
  </si>
  <si>
    <t xml:space="preserve">CENTRO DE TRABAJO MULTIFUNCIONAL </t>
  </si>
  <si>
    <t>41101-1-E001200010</t>
  </si>
  <si>
    <t>41101-1-E001200011</t>
  </si>
  <si>
    <t>ARCHIVERO LATERAL 4 GAVETAS</t>
  </si>
  <si>
    <t>41101-1-E001200012</t>
  </si>
  <si>
    <t>ARMARIO EJECUTIVO TIPO LIBRERO</t>
  </si>
  <si>
    <t>41101-1-E001200013</t>
  </si>
  <si>
    <t>ARCHIVERO MELAMINA</t>
  </si>
  <si>
    <t>41101-1-E001200014</t>
  </si>
  <si>
    <t>MESA OVALADA</t>
  </si>
  <si>
    <t>41101-1-E001200015</t>
  </si>
  <si>
    <t>PANTALLA TRIIE 60*60</t>
  </si>
  <si>
    <t>41101-1-E001200016</t>
  </si>
  <si>
    <t>CAMARA FOTOGRAFICA OLYMPUS</t>
  </si>
  <si>
    <t>41101-1-E001200017</t>
  </si>
  <si>
    <t>ARCHIVERO</t>
  </si>
  <si>
    <t>41101-1-E001200018</t>
  </si>
  <si>
    <t>41101-1-E001200019</t>
  </si>
  <si>
    <t>41101-1-E001200020</t>
  </si>
  <si>
    <t>41101-1-E001200021</t>
  </si>
  <si>
    <t xml:space="preserve">MAMPARA DE PISO  </t>
  </si>
  <si>
    <t>41101-1-E001200022</t>
  </si>
  <si>
    <t>MAMPARA DE PISO</t>
  </si>
  <si>
    <t>41101-1-E001200023</t>
  </si>
  <si>
    <t>41301-3-C00170001</t>
  </si>
  <si>
    <t>IMPRESORA HP COLOR LASER JET HP 2600N CNHC7D201Q</t>
  </si>
  <si>
    <t>41301-3-C00170002</t>
  </si>
  <si>
    <t>CPU (TECLADO MOUSE COMPAQ PRESARIO SR5220 MXX7440RJ1</t>
  </si>
  <si>
    <t>41301-3-C00170003</t>
  </si>
  <si>
    <t>CPU (TECLADO MOUSE COMPAQ PRESARIO SR5220 MXX7440RQJ</t>
  </si>
  <si>
    <t>41301-3-C00170004</t>
  </si>
  <si>
    <t>COPIADORA  MARCA SHARP AL_2040CS 85029604</t>
  </si>
  <si>
    <t>41301-3-C00170005</t>
  </si>
  <si>
    <t>LAPTOP HP PAVILLION HP G42-24 CNF0246YXL</t>
  </si>
  <si>
    <t>41301-3-C00170006</t>
  </si>
  <si>
    <t>CONMUTADOR TRES LINEAS 8 EXTENCIONES PANASONIC 308 S/N</t>
  </si>
  <si>
    <t>Del 1 de enero al 31 de diciembre de 2015 Y 01 de enero al 30 de junio 2016</t>
  </si>
  <si>
    <t>Del 01 de enero al 30 de junio de 2016</t>
  </si>
  <si>
    <t>Del 1 de enero al 30 de junio de 2016</t>
  </si>
  <si>
    <t>41301-3-C000200001</t>
  </si>
  <si>
    <t xml:space="preserve">TARJETA INALAMBRICA SINMARCA, SIN MODELO, SIN SERIE </t>
  </si>
  <si>
    <t>41301-3-C000200002</t>
  </si>
  <si>
    <t>41301-3-C000200003</t>
  </si>
  <si>
    <t>41301-3-C000200004</t>
  </si>
  <si>
    <t>41301-3-C000200005</t>
  </si>
  <si>
    <t>41301-3-C000200006</t>
  </si>
  <si>
    <t>41301-3-C000200007</t>
  </si>
  <si>
    <t>41301-3-C000200008</t>
  </si>
  <si>
    <t>41301-3-C000200009</t>
  </si>
  <si>
    <t>41301-3-C000200010</t>
  </si>
  <si>
    <t>41301-3-C000200011</t>
  </si>
  <si>
    <t>41301-3-C000200012</t>
  </si>
  <si>
    <t>41301-3-C000200013</t>
  </si>
  <si>
    <t>41301-3-C000200014</t>
  </si>
  <si>
    <t>41301-3-C000200015</t>
  </si>
  <si>
    <t>41301-3-C000200016</t>
  </si>
  <si>
    <t>APPLE TV (ACCESORIO INALAMBRICO) MARCA APPLE MODELO A1469 SERIE DY7K91NRFF54 COLOR NEGRO</t>
  </si>
  <si>
    <t>41301-3-C000300001</t>
  </si>
  <si>
    <t>ROUTER MARCA LINKSYS MODELO WRT300N  SIN SERIE  RUTEADOR DE RED</t>
  </si>
  <si>
    <t>41301-3-C000300002</t>
  </si>
  <si>
    <t>ROUTER MARCA LINKSYS MODELO WRT320N  SIN SERIE  RUTEADOR DE RED</t>
  </si>
  <si>
    <t>41301-3-C000300003</t>
  </si>
  <si>
    <t>41301-3-C000400001</t>
  </si>
  <si>
    <t>NOBREAK MARCA ISB SOLA BASIC MODELO XRN-21-301 SERIE E11B5552 COLOR NEGRO</t>
  </si>
  <si>
    <t>41301-3-C000400002</t>
  </si>
  <si>
    <t>NOBREAK MARCA ISB SOLA BASIC MODELO MICRO SR300 NET SERIE E11B25518 COLOR NEGRO</t>
  </si>
  <si>
    <t>41301-3-C000400003</t>
  </si>
  <si>
    <t>NOBREAK MARCA ISB SOLA BASIC MODELO  MICRO SR300 NET  SERIE E11B25513 COLOR NEGRO</t>
  </si>
  <si>
    <t>41301-3-C000400004</t>
  </si>
  <si>
    <t>NOBREAK MARCA ISB SOLA BASIC MODELO  MICRO SR300 NET  SERIE E11B25538 COLOR NEGRO</t>
  </si>
  <si>
    <t>41301-3-C000400005</t>
  </si>
  <si>
    <t>NOBREAK MARCA  SOLA BASIC MODELO Micro SR 300 Intel SERIE E11B25540 COLOR NEGRO METAL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</si>
</sst>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  <numFmt numFmtId="168" formatCode="_-[$€-2]* #,##0.00_-;\-[$€-2]* #,##0.00_-;_-[$€-2]* &quot;-&quot;??_-"/>
  </numFmts>
  <fonts count="57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vertAlign val="superscript"/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17"/>
      <name val="Calibri"/>
      <family val="2"/>
    </font>
    <font>
      <b/>
      <sz val="8"/>
      <color indexed="52"/>
      <name val="Calibri"/>
      <family val="2"/>
    </font>
    <font>
      <b/>
      <sz val="8"/>
      <color indexed="9"/>
      <name val="Calibri"/>
      <family val="2"/>
    </font>
    <font>
      <sz val="8"/>
      <color indexed="52"/>
      <name val="Calibri"/>
      <family val="2"/>
    </font>
    <font>
      <b/>
      <sz val="11"/>
      <color indexed="56"/>
      <name val="Calibri"/>
      <family val="2"/>
    </font>
    <font>
      <sz val="8"/>
      <color indexed="62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b/>
      <sz val="8"/>
      <color indexed="63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8"/>
      <color indexed="8"/>
      <name val="Calibri"/>
      <family val="2"/>
    </font>
    <font>
      <i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0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9" fillId="24" borderId="48" applyNumberFormat="0" applyAlignment="0" applyProtection="0"/>
    <xf numFmtId="0" fontId="39" fillId="24" borderId="48" applyNumberFormat="0" applyAlignment="0" applyProtection="0"/>
    <xf numFmtId="0" fontId="39" fillId="24" borderId="48" applyNumberFormat="0" applyAlignment="0" applyProtection="0"/>
    <xf numFmtId="0" fontId="39" fillId="24" borderId="48" applyNumberFormat="0" applyAlignment="0" applyProtection="0"/>
    <xf numFmtId="0" fontId="39" fillId="24" borderId="48" applyNumberFormat="0" applyAlignment="0" applyProtection="0"/>
    <xf numFmtId="0" fontId="39" fillId="24" borderId="48" applyNumberFormat="0" applyAlignment="0" applyProtection="0"/>
    <xf numFmtId="0" fontId="39" fillId="24" borderId="48" applyNumberFormat="0" applyAlignment="0" applyProtection="0"/>
    <xf numFmtId="0" fontId="40" fillId="25" borderId="49" applyNumberFormat="0" applyAlignment="0" applyProtection="0"/>
    <xf numFmtId="0" fontId="40" fillId="25" borderId="49" applyNumberFormat="0" applyAlignment="0" applyProtection="0"/>
    <xf numFmtId="0" fontId="40" fillId="25" borderId="49" applyNumberFormat="0" applyAlignment="0" applyProtection="0"/>
    <xf numFmtId="0" fontId="40" fillId="25" borderId="49" applyNumberFormat="0" applyAlignment="0" applyProtection="0"/>
    <xf numFmtId="0" fontId="40" fillId="25" borderId="49" applyNumberFormat="0" applyAlignment="0" applyProtection="0"/>
    <xf numFmtId="0" fontId="40" fillId="25" borderId="49" applyNumberFormat="0" applyAlignment="0" applyProtection="0"/>
    <xf numFmtId="0" fontId="40" fillId="25" borderId="49" applyNumberFormat="0" applyAlignment="0" applyProtection="0"/>
    <xf numFmtId="0" fontId="41" fillId="0" borderId="50" applyNumberFormat="0" applyFill="0" applyAlignment="0" applyProtection="0"/>
    <xf numFmtId="0" fontId="41" fillId="0" borderId="50" applyNumberFormat="0" applyFill="0" applyAlignment="0" applyProtection="0"/>
    <xf numFmtId="0" fontId="41" fillId="0" borderId="50" applyNumberFormat="0" applyFill="0" applyAlignment="0" applyProtection="0"/>
    <xf numFmtId="0" fontId="41" fillId="0" borderId="50" applyNumberFormat="0" applyFill="0" applyAlignment="0" applyProtection="0"/>
    <xf numFmtId="0" fontId="41" fillId="0" borderId="50" applyNumberFormat="0" applyFill="0" applyAlignment="0" applyProtection="0"/>
    <xf numFmtId="0" fontId="41" fillId="0" borderId="50" applyNumberFormat="0" applyFill="0" applyAlignment="0" applyProtection="0"/>
    <xf numFmtId="0" fontId="41" fillId="0" borderId="50" applyNumberFormat="0" applyFill="0" applyAlignment="0" applyProtection="0"/>
    <xf numFmtId="44" fontId="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43" fillId="15" borderId="48" applyNumberFormat="0" applyAlignment="0" applyProtection="0"/>
    <xf numFmtId="0" fontId="43" fillId="15" borderId="48" applyNumberFormat="0" applyAlignment="0" applyProtection="0"/>
    <xf numFmtId="0" fontId="43" fillId="15" borderId="48" applyNumberFormat="0" applyAlignment="0" applyProtection="0"/>
    <xf numFmtId="0" fontId="43" fillId="15" borderId="48" applyNumberFormat="0" applyAlignment="0" applyProtection="0"/>
    <xf numFmtId="0" fontId="43" fillId="15" borderId="48" applyNumberFormat="0" applyAlignment="0" applyProtection="0"/>
    <xf numFmtId="0" fontId="43" fillId="15" borderId="48" applyNumberFormat="0" applyAlignment="0" applyProtection="0"/>
    <xf numFmtId="0" fontId="43" fillId="15" borderId="48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3" fillId="31" borderId="51" applyNumberFormat="0" applyFont="0" applyAlignment="0" applyProtection="0"/>
    <xf numFmtId="0" fontId="3" fillId="31" borderId="51" applyNumberFormat="0" applyFont="0" applyAlignment="0" applyProtection="0"/>
    <xf numFmtId="0" fontId="3" fillId="31" borderId="51" applyNumberFormat="0" applyFont="0" applyAlignment="0" applyProtection="0"/>
    <xf numFmtId="0" fontId="3" fillId="31" borderId="51" applyNumberFormat="0" applyFont="0" applyAlignment="0" applyProtection="0"/>
    <xf numFmtId="0" fontId="3" fillId="31" borderId="51" applyNumberFormat="0" applyFont="0" applyAlignment="0" applyProtection="0"/>
    <xf numFmtId="0" fontId="3" fillId="31" borderId="51" applyNumberFormat="0" applyFont="0" applyAlignment="0" applyProtection="0"/>
    <xf numFmtId="0" fontId="3" fillId="31" borderId="51" applyNumberFormat="0" applyFont="0" applyAlignment="0" applyProtection="0"/>
    <xf numFmtId="0" fontId="46" fillId="24" borderId="52" applyNumberFormat="0" applyAlignment="0" applyProtection="0"/>
    <xf numFmtId="0" fontId="46" fillId="24" borderId="52" applyNumberFormat="0" applyAlignment="0" applyProtection="0"/>
    <xf numFmtId="0" fontId="46" fillId="24" borderId="52" applyNumberFormat="0" applyAlignment="0" applyProtection="0"/>
    <xf numFmtId="0" fontId="46" fillId="24" borderId="52" applyNumberFormat="0" applyAlignment="0" applyProtection="0"/>
    <xf numFmtId="0" fontId="46" fillId="24" borderId="52" applyNumberFormat="0" applyAlignment="0" applyProtection="0"/>
    <xf numFmtId="0" fontId="46" fillId="24" borderId="52" applyNumberFormat="0" applyAlignment="0" applyProtection="0"/>
    <xf numFmtId="0" fontId="46" fillId="24" borderId="52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4" applyNumberFormat="0" applyFill="0" applyAlignment="0" applyProtection="0"/>
    <xf numFmtId="0" fontId="51" fillId="0" borderId="54" applyNumberFormat="0" applyFill="0" applyAlignment="0" applyProtection="0"/>
    <xf numFmtId="0" fontId="51" fillId="0" borderId="54" applyNumberFormat="0" applyFill="0" applyAlignment="0" applyProtection="0"/>
    <xf numFmtId="0" fontId="51" fillId="0" borderId="54" applyNumberFormat="0" applyFill="0" applyAlignment="0" applyProtection="0"/>
    <xf numFmtId="0" fontId="51" fillId="0" borderId="54" applyNumberFormat="0" applyFill="0" applyAlignment="0" applyProtection="0"/>
    <xf numFmtId="0" fontId="51" fillId="0" borderId="54" applyNumberFormat="0" applyFill="0" applyAlignment="0" applyProtection="0"/>
    <xf numFmtId="0" fontId="51" fillId="0" borderId="54" applyNumberFormat="0" applyFill="0" applyAlignment="0" applyProtection="0"/>
    <xf numFmtId="0" fontId="42" fillId="0" borderId="55" applyNumberFormat="0" applyFill="0" applyAlignment="0" applyProtection="0"/>
    <xf numFmtId="0" fontId="42" fillId="0" borderId="55" applyNumberFormat="0" applyFill="0" applyAlignment="0" applyProtection="0"/>
    <xf numFmtId="0" fontId="42" fillId="0" borderId="55" applyNumberFormat="0" applyFill="0" applyAlignment="0" applyProtection="0"/>
    <xf numFmtId="0" fontId="42" fillId="0" borderId="55" applyNumberFormat="0" applyFill="0" applyAlignment="0" applyProtection="0"/>
    <xf numFmtId="0" fontId="42" fillId="0" borderId="55" applyNumberFormat="0" applyFill="0" applyAlignment="0" applyProtection="0"/>
    <xf numFmtId="0" fontId="42" fillId="0" borderId="55" applyNumberFormat="0" applyFill="0" applyAlignment="0" applyProtection="0"/>
    <xf numFmtId="0" fontId="42" fillId="0" borderId="5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2" fillId="0" borderId="56" applyNumberFormat="0" applyFill="0" applyAlignment="0" applyProtection="0"/>
    <xf numFmtId="0" fontId="52" fillId="0" borderId="56" applyNumberFormat="0" applyFill="0" applyAlignment="0" applyProtection="0"/>
    <xf numFmtId="0" fontId="52" fillId="0" borderId="56" applyNumberFormat="0" applyFill="0" applyAlignment="0" applyProtection="0"/>
    <xf numFmtId="0" fontId="52" fillId="0" borderId="56" applyNumberFormat="0" applyFill="0" applyAlignment="0" applyProtection="0"/>
    <xf numFmtId="0" fontId="52" fillId="0" borderId="56" applyNumberFormat="0" applyFill="0" applyAlignment="0" applyProtection="0"/>
    <xf numFmtId="0" fontId="52" fillId="0" borderId="56" applyNumberFormat="0" applyFill="0" applyAlignment="0" applyProtection="0"/>
    <xf numFmtId="0" fontId="52" fillId="0" borderId="56" applyNumberFormat="0" applyFill="0" applyAlignment="0" applyProtection="0"/>
  </cellStyleXfs>
  <cellXfs count="70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9" fillId="4" borderId="0" xfId="4" applyFont="1" applyFill="1"/>
    <xf numFmtId="0" fontId="9" fillId="4" borderId="0" xfId="4" applyFont="1" applyFill="1" applyAlignment="1">
      <alignment horizontal="center"/>
    </xf>
    <xf numFmtId="0" fontId="9" fillId="4" borderId="0" xfId="4" applyFont="1" applyFill="1" applyAlignment="1"/>
    <xf numFmtId="0" fontId="8" fillId="4" borderId="0" xfId="4" applyFont="1" applyFill="1"/>
    <xf numFmtId="0" fontId="11" fillId="4" borderId="11" xfId="4" applyFont="1" applyFill="1" applyBorder="1"/>
    <xf numFmtId="0" fontId="11" fillId="4" borderId="7" xfId="4" applyFont="1" applyFill="1" applyBorder="1"/>
    <xf numFmtId="0" fontId="11" fillId="4" borderId="8" xfId="4" applyFont="1" applyFill="1" applyBorder="1"/>
    <xf numFmtId="0" fontId="11" fillId="4" borderId="8" xfId="4" applyFont="1" applyFill="1" applyBorder="1" applyAlignment="1">
      <alignment horizontal="center"/>
    </xf>
    <xf numFmtId="0" fontId="11" fillId="4" borderId="17" xfId="4" applyFont="1" applyFill="1" applyBorder="1" applyAlignment="1">
      <alignment horizontal="center"/>
    </xf>
    <xf numFmtId="0" fontId="11" fillId="4" borderId="1" xfId="4" applyFont="1" applyFill="1" applyBorder="1" applyAlignment="1">
      <alignment horizontal="center" vertical="center"/>
    </xf>
    <xf numFmtId="0" fontId="14" fillId="4" borderId="0" xfId="4" applyFont="1" applyFill="1"/>
    <xf numFmtId="0" fontId="11" fillId="4" borderId="3" xfId="4" applyFont="1" applyFill="1" applyBorder="1" applyAlignment="1">
      <alignment horizontal="center" vertical="center"/>
    </xf>
    <xf numFmtId="0" fontId="11" fillId="4" borderId="4" xfId="4" applyFont="1" applyFill="1" applyBorder="1" applyAlignment="1">
      <alignment horizontal="center" vertical="center"/>
    </xf>
    <xf numFmtId="0" fontId="11" fillId="4" borderId="5" xfId="4" applyFont="1" applyFill="1" applyBorder="1" applyAlignment="1">
      <alignment wrapText="1"/>
    </xf>
    <xf numFmtId="167" fontId="11" fillId="4" borderId="5" xfId="5" applyNumberFormat="1" applyFont="1" applyFill="1" applyBorder="1" applyAlignment="1">
      <alignment horizontal="center"/>
    </xf>
    <xf numFmtId="167" fontId="11" fillId="4" borderId="19" xfId="5" applyNumberFormat="1" applyFont="1" applyFill="1" applyBorder="1" applyAlignment="1">
      <alignment horizontal="center"/>
    </xf>
    <xf numFmtId="0" fontId="14" fillId="4" borderId="9" xfId="4" applyFont="1" applyFill="1" applyBorder="1" applyAlignment="1">
      <alignment horizontal="centerContinuous"/>
    </xf>
    <xf numFmtId="0" fontId="14" fillId="4" borderId="6" xfId="4" applyFont="1" applyFill="1" applyBorder="1" applyAlignment="1">
      <alignment horizontal="centerContinuous"/>
    </xf>
    <xf numFmtId="0" fontId="14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14" fillId="4" borderId="1" xfId="4" applyFont="1" applyFill="1" applyBorder="1" applyAlignment="1">
      <alignment horizontal="left"/>
    </xf>
    <xf numFmtId="0" fontId="14" fillId="4" borderId="0" xfId="4" applyFont="1" applyFill="1" applyBorder="1" applyAlignment="1">
      <alignment horizontal="left"/>
    </xf>
    <xf numFmtId="0" fontId="12" fillId="4" borderId="18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0" fontId="14" fillId="4" borderId="1" xfId="4" applyFont="1" applyFill="1" applyBorder="1" applyAlignment="1">
      <alignment horizontal="center" vertical="center"/>
    </xf>
    <xf numFmtId="167" fontId="14" fillId="4" borderId="18" xfId="5" applyNumberFormat="1" applyFont="1" applyFill="1" applyBorder="1" applyAlignment="1">
      <alignment horizontal="center"/>
    </xf>
    <xf numFmtId="0" fontId="9" fillId="4" borderId="0" xfId="0" applyFont="1" applyFill="1"/>
    <xf numFmtId="0" fontId="9" fillId="0" borderId="0" xfId="0" applyFont="1"/>
    <xf numFmtId="0" fontId="11" fillId="4" borderId="0" xfId="4" applyFont="1" applyFill="1" applyBorder="1" applyAlignment="1">
      <alignment horizontal="center" vertical="center"/>
    </xf>
    <xf numFmtId="0" fontId="14" fillId="4" borderId="10" xfId="4" applyFont="1" applyFill="1" applyBorder="1" applyAlignment="1">
      <alignment horizontal="left" wrapText="1" indent="1"/>
    </xf>
    <xf numFmtId="37" fontId="15" fillId="8" borderId="16" xfId="4" applyNumberFormat="1" applyFont="1" applyFill="1" applyBorder="1" applyAlignment="1">
      <alignment horizontal="center" wrapText="1"/>
    </xf>
    <xf numFmtId="0" fontId="8" fillId="4" borderId="2" xfId="0" applyFont="1" applyFill="1" applyBorder="1"/>
    <xf numFmtId="0" fontId="8" fillId="4" borderId="0" xfId="0" applyFont="1" applyFill="1" applyBorder="1"/>
    <xf numFmtId="0" fontId="9" fillId="4" borderId="0" xfId="0" applyFont="1" applyFill="1" applyBorder="1"/>
    <xf numFmtId="0" fontId="9" fillId="4" borderId="2" xfId="0" applyFont="1" applyFill="1" applyBorder="1"/>
    <xf numFmtId="0" fontId="16" fillId="4" borderId="18" xfId="0" applyFont="1" applyFill="1" applyBorder="1" applyAlignment="1">
      <alignment vertical="center" wrapText="1"/>
    </xf>
    <xf numFmtId="0" fontId="0" fillId="4" borderId="0" xfId="0" applyFill="1"/>
    <xf numFmtId="0" fontId="15" fillId="8" borderId="1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8" fillId="4" borderId="19" xfId="0" applyFont="1" applyFill="1" applyBorder="1" applyAlignment="1">
      <alignment horizontal="right" vertical="center" wrapText="1"/>
    </xf>
    <xf numFmtId="0" fontId="8" fillId="4" borderId="20" xfId="0" applyFont="1" applyFill="1" applyBorder="1" applyAlignment="1">
      <alignment horizontal="justify" vertical="center" wrapText="1"/>
    </xf>
    <xf numFmtId="0" fontId="9" fillId="4" borderId="21" xfId="0" applyFont="1" applyFill="1" applyBorder="1" applyAlignment="1">
      <alignment horizontal="justify" vertical="center" wrapText="1"/>
    </xf>
    <xf numFmtId="0" fontId="9" fillId="4" borderId="20" xfId="0" applyFont="1" applyFill="1" applyBorder="1" applyAlignment="1">
      <alignment horizontal="justify" vertical="center" wrapText="1"/>
    </xf>
    <xf numFmtId="37" fontId="15" fillId="8" borderId="16" xfId="4" applyNumberFormat="1" applyFont="1" applyFill="1" applyBorder="1" applyAlignment="1">
      <alignment horizontal="center" vertical="center"/>
    </xf>
    <xf numFmtId="0" fontId="19" fillId="0" borderId="0" xfId="0" applyFont="1"/>
    <xf numFmtId="0" fontId="19" fillId="4" borderId="0" xfId="0" applyFont="1" applyFill="1"/>
    <xf numFmtId="0" fontId="8" fillId="4" borderId="22" xfId="0" applyFont="1" applyFill="1" applyBorder="1" applyAlignment="1">
      <alignment horizontal="right" vertical="center" wrapText="1"/>
    </xf>
    <xf numFmtId="0" fontId="8" fillId="4" borderId="16" xfId="0" applyFont="1" applyFill="1" applyBorder="1" applyAlignment="1">
      <alignment horizontal="right" vertical="center" wrapText="1"/>
    </xf>
    <xf numFmtId="0" fontId="9" fillId="4" borderId="22" xfId="0" applyFont="1" applyFill="1" applyBorder="1" applyAlignment="1">
      <alignment horizontal="right" vertical="center" wrapText="1"/>
    </xf>
    <xf numFmtId="0" fontId="19" fillId="4" borderId="0" xfId="0" applyFont="1" applyFill="1" applyProtection="1"/>
    <xf numFmtId="0" fontId="5" fillId="4" borderId="4" xfId="0" applyNumberFormat="1" applyFont="1" applyFill="1" applyBorder="1" applyAlignment="1" applyProtection="1">
      <protection locked="0"/>
    </xf>
    <xf numFmtId="0" fontId="19" fillId="4" borderId="0" xfId="0" applyFont="1" applyFill="1" applyProtection="1">
      <protection locked="0"/>
    </xf>
    <xf numFmtId="0" fontId="19" fillId="4" borderId="0" xfId="0" applyFont="1" applyFill="1" applyBorder="1" applyProtection="1">
      <protection locked="0"/>
    </xf>
    <xf numFmtId="0" fontId="19" fillId="4" borderId="0" xfId="0" applyFont="1" applyFill="1" applyBorder="1" applyProtection="1"/>
    <xf numFmtId="0" fontId="19" fillId="4" borderId="0" xfId="0" applyFont="1" applyFill="1" applyBorder="1" applyAlignment="1" applyProtection="1">
      <protection locked="0"/>
    </xf>
    <xf numFmtId="0" fontId="19" fillId="4" borderId="0" xfId="0" applyFont="1" applyFill="1" applyAlignment="1" applyProtection="1">
      <alignment vertical="top"/>
      <protection locked="0"/>
    </xf>
    <xf numFmtId="0" fontId="19" fillId="4" borderId="0" xfId="0" applyFont="1" applyFill="1" applyBorder="1"/>
    <xf numFmtId="0" fontId="19" fillId="4" borderId="0" xfId="0" applyFont="1" applyFill="1" applyBorder="1" applyAlignment="1">
      <alignment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19" fillId="4" borderId="2" xfId="0" applyFont="1" applyFill="1" applyBorder="1"/>
    <xf numFmtId="0" fontId="19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3" fontId="5" fillId="4" borderId="0" xfId="2" applyNumberFormat="1" applyFont="1" applyFill="1" applyBorder="1" applyAlignment="1">
      <alignment vertical="top"/>
    </xf>
    <xf numFmtId="0" fontId="20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3" fontId="2" fillId="4" borderId="0" xfId="2" applyNumberFormat="1" applyFont="1" applyFill="1" applyBorder="1" applyAlignment="1">
      <alignment vertical="top"/>
    </xf>
    <xf numFmtId="3" fontId="25" fillId="4" borderId="0" xfId="2" applyNumberFormat="1" applyFont="1" applyFill="1" applyBorder="1" applyAlignment="1">
      <alignment vertical="top"/>
    </xf>
    <xf numFmtId="0" fontId="19" fillId="4" borderId="3" xfId="0" applyFont="1" applyFill="1" applyBorder="1" applyAlignment="1">
      <alignment vertical="top"/>
    </xf>
    <xf numFmtId="0" fontId="19" fillId="4" borderId="4" xfId="0" applyFont="1" applyFill="1" applyBorder="1" applyAlignment="1">
      <alignment vertical="top"/>
    </xf>
    <xf numFmtId="0" fontId="19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9" fillId="4" borderId="4" xfId="0" applyFont="1" applyFill="1" applyBorder="1"/>
    <xf numFmtId="0" fontId="2" fillId="4" borderId="0" xfId="0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19" fillId="4" borderId="0" xfId="0" applyFont="1" applyFill="1" applyBorder="1" applyAlignment="1"/>
    <xf numFmtId="0" fontId="2" fillId="4" borderId="0" xfId="3" applyFont="1" applyFill="1" applyBorder="1" applyAlignment="1"/>
    <xf numFmtId="0" fontId="2" fillId="4" borderId="0" xfId="3" applyFont="1" applyFill="1" applyBorder="1" applyAlignment="1">
      <alignment horizontal="center"/>
    </xf>
    <xf numFmtId="0" fontId="2" fillId="4" borderId="0" xfId="3" applyFont="1" applyFill="1" applyBorder="1" applyAlignment="1">
      <alignment horizontal="centerContinuous"/>
    </xf>
    <xf numFmtId="0" fontId="19" fillId="4" borderId="0" xfId="0" applyFont="1" applyFill="1" applyBorder="1" applyAlignment="1">
      <alignment horizontal="center"/>
    </xf>
    <xf numFmtId="165" fontId="18" fillId="7" borderId="6" xfId="2" applyNumberFormat="1" applyFont="1" applyFill="1" applyBorder="1" applyAlignment="1">
      <alignment horizontal="center" vertical="center"/>
    </xf>
    <xf numFmtId="0" fontId="18" fillId="7" borderId="6" xfId="3" applyFont="1" applyFill="1" applyBorder="1" applyAlignment="1">
      <alignment horizontal="center" vertical="center"/>
    </xf>
    <xf numFmtId="0" fontId="19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2" fillId="4" borderId="0" xfId="3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19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18" fillId="7" borderId="11" xfId="3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8" fillId="7" borderId="7" xfId="3" applyFont="1" applyFill="1" applyBorder="1" applyAlignment="1">
      <alignment horizontal="center" vertical="center" wrapText="1"/>
    </xf>
    <xf numFmtId="0" fontId="18" fillId="7" borderId="8" xfId="3" applyFont="1" applyFill="1" applyBorder="1" applyAlignment="1">
      <alignment horizontal="center" vertical="center" wrapText="1"/>
    </xf>
    <xf numFmtId="0" fontId="18" fillId="4" borderId="0" xfId="0" applyFont="1" applyFill="1" applyBorder="1"/>
    <xf numFmtId="0" fontId="18" fillId="7" borderId="3" xfId="3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7" borderId="4" xfId="3" applyFont="1" applyFill="1" applyBorder="1" applyAlignment="1">
      <alignment horizontal="center" vertical="center" wrapText="1"/>
    </xf>
    <xf numFmtId="0" fontId="18" fillId="7" borderId="5" xfId="3" applyFont="1" applyFill="1" applyBorder="1" applyAlignment="1">
      <alignment horizontal="center" vertical="center" wrapText="1"/>
    </xf>
    <xf numFmtId="3" fontId="20" fillId="4" borderId="0" xfId="0" applyNumberFormat="1" applyFont="1" applyFill="1" applyBorder="1" applyAlignment="1">
      <alignment vertical="top"/>
    </xf>
    <xf numFmtId="0" fontId="20" fillId="4" borderId="2" xfId="0" applyFont="1" applyFill="1" applyBorder="1" applyAlignment="1">
      <alignment vertical="top"/>
    </xf>
    <xf numFmtId="0" fontId="20" fillId="4" borderId="0" xfId="0" applyFont="1" applyFill="1" applyBorder="1" applyAlignment="1">
      <alignment vertical="top"/>
    </xf>
    <xf numFmtId="0" fontId="28" fillId="4" borderId="1" xfId="0" applyFont="1" applyFill="1" applyBorder="1" applyAlignment="1">
      <alignment vertical="top"/>
    </xf>
    <xf numFmtId="3" fontId="20" fillId="4" borderId="0" xfId="2" applyNumberFormat="1" applyFont="1" applyFill="1" applyBorder="1" applyAlignment="1">
      <alignment vertical="top"/>
    </xf>
    <xf numFmtId="0" fontId="28" fillId="4" borderId="2" xfId="0" applyFont="1" applyFill="1" applyBorder="1" applyAlignment="1">
      <alignment vertical="top"/>
    </xf>
    <xf numFmtId="0" fontId="29" fillId="4" borderId="0" xfId="0" applyFont="1" applyFill="1"/>
    <xf numFmtId="3" fontId="19" fillId="4" borderId="0" xfId="0" applyNumberFormat="1" applyFont="1" applyFill="1" applyBorder="1" applyAlignment="1">
      <alignment vertical="top"/>
    </xf>
    <xf numFmtId="0" fontId="19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19" fillId="4" borderId="0" xfId="0" applyFont="1" applyFill="1" applyBorder="1" applyAlignment="1">
      <alignment horizontal="left" vertical="top"/>
    </xf>
    <xf numFmtId="3" fontId="19" fillId="4" borderId="0" xfId="2" applyNumberFormat="1" applyFont="1" applyFill="1" applyBorder="1" applyAlignment="1">
      <alignment vertical="top"/>
    </xf>
    <xf numFmtId="0" fontId="19" fillId="4" borderId="0" xfId="0" applyFont="1" applyFill="1" applyAlignment="1"/>
    <xf numFmtId="0" fontId="19" fillId="4" borderId="0" xfId="0" applyFont="1" applyFill="1" applyAlignment="1">
      <alignment horizontal="left"/>
    </xf>
    <xf numFmtId="0" fontId="19" fillId="4" borderId="0" xfId="0" applyFont="1" applyFill="1" applyAlignment="1">
      <alignment vertical="center"/>
    </xf>
    <xf numFmtId="0" fontId="19" fillId="4" borderId="0" xfId="0" applyFont="1" applyFill="1" applyAlignment="1">
      <alignment horizontal="center"/>
    </xf>
    <xf numFmtId="0" fontId="19" fillId="4" borderId="0" xfId="0" applyFont="1" applyFill="1" applyBorder="1" applyAlignment="1" applyProtection="1">
      <alignment vertical="top"/>
      <protection locked="0"/>
    </xf>
    <xf numFmtId="0" fontId="19" fillId="4" borderId="0" xfId="0" applyFont="1" applyFill="1" applyBorder="1" applyAlignment="1" applyProtection="1"/>
    <xf numFmtId="0" fontId="19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18" fillId="7" borderId="9" xfId="3" applyFont="1" applyFill="1" applyBorder="1" applyAlignment="1" applyProtection="1">
      <alignment horizontal="center" vertical="center" wrapText="1"/>
    </xf>
    <xf numFmtId="0" fontId="18" fillId="7" borderId="6" xfId="3" applyFont="1" applyFill="1" applyBorder="1" applyAlignment="1" applyProtection="1">
      <alignment horizontal="center" vertical="center" wrapText="1"/>
    </xf>
    <xf numFmtId="0" fontId="18" fillId="7" borderId="6" xfId="0" applyFont="1" applyFill="1" applyBorder="1" applyAlignment="1" applyProtection="1">
      <alignment horizontal="center" vertical="center" wrapText="1"/>
    </xf>
    <xf numFmtId="0" fontId="18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20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20" fillId="4" borderId="2" xfId="0" applyFont="1" applyFill="1" applyBorder="1" applyAlignment="1" applyProtection="1">
      <alignment vertical="top"/>
    </xf>
    <xf numFmtId="0" fontId="19" fillId="4" borderId="1" xfId="0" applyFont="1" applyFill="1" applyBorder="1" applyAlignment="1" applyProtection="1"/>
    <xf numFmtId="0" fontId="27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19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28" fillId="4" borderId="1" xfId="0" applyFont="1" applyFill="1" applyBorder="1" applyAlignment="1" applyProtection="1"/>
    <xf numFmtId="0" fontId="24" fillId="4" borderId="0" xfId="0" applyFont="1" applyFill="1" applyBorder="1" applyAlignment="1" applyProtection="1">
      <alignment vertical="top"/>
    </xf>
    <xf numFmtId="3" fontId="24" fillId="4" borderId="0" xfId="0" applyNumberFormat="1" applyFont="1" applyFill="1" applyBorder="1" applyAlignment="1" applyProtection="1">
      <alignment horizontal="center" vertical="top"/>
      <protection locked="0"/>
    </xf>
    <xf numFmtId="3" fontId="24" fillId="4" borderId="0" xfId="0" applyNumberFormat="1" applyFont="1" applyFill="1" applyBorder="1" applyAlignment="1" applyProtection="1">
      <alignment horizontal="right" vertical="top"/>
    </xf>
    <xf numFmtId="0" fontId="28" fillId="4" borderId="2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top"/>
    </xf>
    <xf numFmtId="0" fontId="19" fillId="4" borderId="0" xfId="0" applyFont="1" applyFill="1" applyBorder="1" applyAlignment="1" applyProtection="1">
      <alignment horizontal="center" vertical="top"/>
      <protection locked="0"/>
    </xf>
    <xf numFmtId="3" fontId="24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28" fillId="4" borderId="3" xfId="0" applyFont="1" applyFill="1" applyBorder="1" applyAlignment="1" applyProtection="1"/>
    <xf numFmtId="0" fontId="24" fillId="4" borderId="4" xfId="0" applyFont="1" applyFill="1" applyBorder="1" applyAlignment="1" applyProtection="1">
      <alignment vertical="top"/>
    </xf>
    <xf numFmtId="3" fontId="24" fillId="4" borderId="4" xfId="0" applyNumberFormat="1" applyFont="1" applyFill="1" applyBorder="1" applyAlignment="1" applyProtection="1">
      <alignment horizontal="center" vertical="top"/>
    </xf>
    <xf numFmtId="3" fontId="24" fillId="4" borderId="4" xfId="0" applyNumberFormat="1" applyFont="1" applyFill="1" applyBorder="1" applyAlignment="1" applyProtection="1">
      <alignment horizontal="right" vertical="top"/>
    </xf>
    <xf numFmtId="0" fontId="28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30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165" fontId="18" fillId="7" borderId="9" xfId="2" applyNumberFormat="1" applyFont="1" applyFill="1" applyBorder="1" applyAlignment="1">
      <alignment horizontal="center" vertical="center" wrapText="1"/>
    </xf>
    <xf numFmtId="165" fontId="18" fillId="7" borderId="6" xfId="2" applyNumberFormat="1" applyFont="1" applyFill="1" applyBorder="1" applyAlignment="1">
      <alignment horizontal="center" vertical="center" wrapText="1"/>
    </xf>
    <xf numFmtId="165" fontId="18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31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20" fillId="4" borderId="0" xfId="0" applyNumberFormat="1" applyFont="1" applyFill="1" applyBorder="1" applyAlignment="1" applyProtection="1">
      <alignment horizontal="right" vertical="top"/>
      <protection locked="0"/>
    </xf>
    <xf numFmtId="3" fontId="20" fillId="4" borderId="0" xfId="0" applyNumberFormat="1" applyFont="1" applyFill="1" applyBorder="1" applyAlignment="1" applyProtection="1">
      <alignment horizontal="right" vertical="top"/>
    </xf>
    <xf numFmtId="0" fontId="20" fillId="4" borderId="0" xfId="0" applyFont="1" applyFill="1" applyBorder="1" applyAlignment="1">
      <alignment horizontal="left" vertical="top" wrapText="1"/>
    </xf>
    <xf numFmtId="3" fontId="19" fillId="4" borderId="0" xfId="0" applyNumberFormat="1" applyFont="1" applyFill="1" applyBorder="1" applyAlignment="1">
      <alignment horizontal="right" vertical="top"/>
    </xf>
    <xf numFmtId="3" fontId="20" fillId="4" borderId="0" xfId="0" applyNumberFormat="1" applyFont="1" applyFill="1" applyBorder="1" applyAlignment="1">
      <alignment horizontal="right" vertical="top"/>
    </xf>
    <xf numFmtId="3" fontId="19" fillId="4" borderId="0" xfId="0" applyNumberFormat="1" applyFont="1" applyFill="1" applyBorder="1" applyAlignment="1" applyProtection="1">
      <alignment horizontal="right" vertical="top"/>
      <protection locked="0"/>
    </xf>
    <xf numFmtId="3" fontId="20" fillId="4" borderId="14" xfId="0" applyNumberFormat="1" applyFont="1" applyFill="1" applyBorder="1" applyAlignment="1">
      <alignment horizontal="right" vertical="top"/>
    </xf>
    <xf numFmtId="0" fontId="32" fillId="4" borderId="0" xfId="0" applyFont="1" applyFill="1" applyAlignment="1">
      <alignment horizontal="center"/>
    </xf>
    <xf numFmtId="0" fontId="20" fillId="4" borderId="3" xfId="0" applyFont="1" applyFill="1" applyBorder="1" applyAlignment="1">
      <alignment vertical="top"/>
    </xf>
    <xf numFmtId="3" fontId="20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19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19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21" fillId="7" borderId="9" xfId="0" applyFont="1" applyFill="1" applyBorder="1" applyAlignment="1">
      <alignment vertical="center"/>
    </xf>
    <xf numFmtId="0" fontId="21" fillId="7" borderId="6" xfId="0" applyFont="1" applyFill="1" applyBorder="1" applyAlignment="1">
      <alignment vertical="center"/>
    </xf>
    <xf numFmtId="0" fontId="21" fillId="7" borderId="10" xfId="0" applyFont="1" applyFill="1" applyBorder="1"/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3" fontId="2" fillId="4" borderId="0" xfId="3" applyNumberFormat="1" applyFont="1" applyFill="1" applyBorder="1" applyAlignment="1">
      <alignment horizontal="right" vertical="top" wrapText="1"/>
    </xf>
    <xf numFmtId="0" fontId="19" fillId="4" borderId="1" xfId="0" applyFont="1" applyFill="1" applyBorder="1" applyAlignment="1">
      <alignment horizontal="left" vertical="top" wrapText="1"/>
    </xf>
    <xf numFmtId="0" fontId="19" fillId="4" borderId="0" xfId="0" applyFont="1" applyFill="1" applyBorder="1" applyAlignment="1">
      <alignment horizontal="left" vertical="top" wrapText="1"/>
    </xf>
    <xf numFmtId="0" fontId="19" fillId="4" borderId="2" xfId="0" applyFont="1" applyFill="1" applyBorder="1" applyAlignment="1">
      <alignment horizontal="left" wrapText="1"/>
    </xf>
    <xf numFmtId="0" fontId="19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0" fontId="19" fillId="4" borderId="34" xfId="0" applyFont="1" applyFill="1" applyBorder="1" applyAlignment="1">
      <alignment horizontal="center" vertical="center" wrapText="1"/>
    </xf>
    <xf numFmtId="0" fontId="19" fillId="4" borderId="35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justify" vertical="center" wrapText="1"/>
    </xf>
    <xf numFmtId="3" fontId="19" fillId="4" borderId="0" xfId="0" applyNumberFormat="1" applyFont="1" applyFill="1" applyBorder="1"/>
    <xf numFmtId="3" fontId="33" fillId="4" borderId="18" xfId="5" applyNumberFormat="1" applyFont="1" applyFill="1" applyBorder="1" applyAlignment="1">
      <alignment horizontal="right"/>
    </xf>
    <xf numFmtId="3" fontId="34" fillId="4" borderId="18" xfId="5" applyNumberFormat="1" applyFont="1" applyFill="1" applyBorder="1" applyAlignment="1" applyProtection="1">
      <alignment horizontal="right"/>
      <protection locked="0"/>
    </xf>
    <xf numFmtId="3" fontId="34" fillId="4" borderId="18" xfId="5" applyNumberFormat="1" applyFont="1" applyFill="1" applyBorder="1" applyAlignment="1">
      <alignment horizontal="right"/>
    </xf>
    <xf numFmtId="3" fontId="34" fillId="4" borderId="19" xfId="5" applyNumberFormat="1" applyFont="1" applyFill="1" applyBorder="1" applyAlignment="1" applyProtection="1">
      <alignment horizontal="right"/>
      <protection locked="0"/>
    </xf>
    <xf numFmtId="3" fontId="34" fillId="4" borderId="19" xfId="5" applyNumberFormat="1" applyFont="1" applyFill="1" applyBorder="1" applyAlignment="1">
      <alignment horizontal="right"/>
    </xf>
    <xf numFmtId="3" fontId="19" fillId="4" borderId="2" xfId="0" applyNumberFormat="1" applyFont="1" applyFill="1" applyBorder="1" applyAlignment="1">
      <alignment horizontal="right" vertical="center" wrapText="1"/>
    </xf>
    <xf numFmtId="3" fontId="19" fillId="4" borderId="18" xfId="0" applyNumberFormat="1" applyFont="1" applyFill="1" applyBorder="1" applyAlignment="1">
      <alignment horizontal="right" vertical="center" wrapText="1"/>
    </xf>
    <xf numFmtId="3" fontId="20" fillId="4" borderId="2" xfId="0" applyNumberFormat="1" applyFont="1" applyFill="1" applyBorder="1" applyAlignment="1">
      <alignment horizontal="right" vertical="center" wrapText="1"/>
    </xf>
    <xf numFmtId="3" fontId="20" fillId="4" borderId="18" xfId="0" applyNumberFormat="1" applyFont="1" applyFill="1" applyBorder="1" applyAlignment="1">
      <alignment horizontal="right" vertical="center" wrapText="1"/>
    </xf>
    <xf numFmtId="3" fontId="19" fillId="4" borderId="5" xfId="0" applyNumberFormat="1" applyFont="1" applyFill="1" applyBorder="1" applyAlignment="1">
      <alignment horizontal="right" vertical="center" wrapText="1"/>
    </xf>
    <xf numFmtId="3" fontId="19" fillId="4" borderId="19" xfId="0" applyNumberFormat="1" applyFont="1" applyFill="1" applyBorder="1" applyAlignment="1">
      <alignment horizontal="right" vertical="center" wrapText="1"/>
    </xf>
    <xf numFmtId="3" fontId="20" fillId="4" borderId="19" xfId="0" applyNumberFormat="1" applyFont="1" applyFill="1" applyBorder="1" applyAlignment="1">
      <alignment horizontal="right" vertical="center" wrapText="1"/>
    </xf>
    <xf numFmtId="3" fontId="19" fillId="0" borderId="0" xfId="0" applyNumberFormat="1" applyFont="1" applyFill="1" applyBorder="1" applyAlignment="1" applyProtection="1">
      <alignment horizontal="right" vertical="top"/>
      <protection locked="0"/>
    </xf>
    <xf numFmtId="3" fontId="5" fillId="0" borderId="0" xfId="0" applyNumberFormat="1" applyFont="1" applyFill="1" applyBorder="1" applyAlignment="1" applyProtection="1">
      <alignment vertical="top"/>
      <protection locked="0"/>
    </xf>
    <xf numFmtId="0" fontId="34" fillId="9" borderId="0" xfId="0" applyNumberFormat="1" applyFont="1" applyFill="1" applyBorder="1" applyAlignment="1" applyProtection="1"/>
    <xf numFmtId="0" fontId="2" fillId="9" borderId="0" xfId="0" applyNumberFormat="1" applyFont="1" applyFill="1" applyBorder="1" applyAlignment="1" applyProtection="1">
      <alignment horizontal="right"/>
    </xf>
    <xf numFmtId="0" fontId="5" fillId="9" borderId="38" xfId="0" applyNumberFormat="1" applyFont="1" applyFill="1" applyBorder="1" applyAlignment="1" applyProtection="1">
      <protection locked="0"/>
    </xf>
    <xf numFmtId="0" fontId="2" fillId="9" borderId="0" xfId="0" applyNumberFormat="1" applyFont="1" applyFill="1" applyBorder="1" applyAlignment="1" applyProtection="1">
      <alignment horizontal="center"/>
    </xf>
    <xf numFmtId="0" fontId="33" fillId="9" borderId="0" xfId="0" applyNumberFormat="1" applyFont="1" applyFill="1" applyBorder="1" applyAlignment="1" applyProtection="1">
      <alignment horizontal="centerContinuous"/>
    </xf>
    <xf numFmtId="0" fontId="2" fillId="9" borderId="0" xfId="0" applyNumberFormat="1" applyFont="1" applyFill="1" applyBorder="1" applyAlignment="1" applyProtection="1">
      <alignment horizontal="centerContinuous"/>
    </xf>
    <xf numFmtId="0" fontId="33" fillId="9" borderId="0" xfId="0" applyNumberFormat="1" applyFont="1" applyFill="1" applyBorder="1" applyAlignment="1" applyProtection="1">
      <alignment horizontal="center"/>
    </xf>
    <xf numFmtId="0" fontId="5" fillId="9" borderId="0" xfId="0" applyNumberFormat="1" applyFont="1" applyFill="1" applyBorder="1" applyAlignment="1" applyProtection="1">
      <alignment horizontal="center" vertical="center"/>
    </xf>
    <xf numFmtId="0" fontId="34" fillId="9" borderId="0" xfId="0" applyNumberFormat="1" applyFont="1" applyFill="1" applyBorder="1" applyAlignment="1" applyProtection="1">
      <alignment horizontal="center"/>
    </xf>
    <xf numFmtId="0" fontId="35" fillId="7" borderId="40" xfId="0" applyNumberFormat="1" applyFont="1" applyFill="1" applyBorder="1" applyAlignment="1" applyProtection="1">
      <alignment horizontal="center" vertical="center"/>
    </xf>
    <xf numFmtId="0" fontId="35" fillId="7" borderId="41" xfId="0" applyNumberFormat="1" applyFont="1" applyFill="1" applyBorder="1" applyAlignment="1" applyProtection="1">
      <alignment horizontal="center" vertical="center"/>
    </xf>
    <xf numFmtId="0" fontId="34" fillId="9" borderId="42" xfId="0" applyNumberFormat="1" applyFont="1" applyFill="1" applyBorder="1" applyAlignment="1" applyProtection="1">
      <protection locked="0"/>
    </xf>
    <xf numFmtId="0" fontId="2" fillId="9" borderId="0" xfId="0" applyNumberFormat="1" applyFont="1" applyFill="1" applyBorder="1" applyAlignment="1" applyProtection="1">
      <alignment vertical="center"/>
      <protection locked="0"/>
    </xf>
    <xf numFmtId="0" fontId="34" fillId="0" borderId="43" xfId="0" applyNumberFormat="1" applyFont="1" applyFill="1" applyBorder="1" applyAlignment="1" applyProtection="1">
      <protection locked="0"/>
    </xf>
    <xf numFmtId="0" fontId="34" fillId="9" borderId="43" xfId="0" applyNumberFormat="1" applyFont="1" applyFill="1" applyBorder="1" applyAlignment="1" applyProtection="1">
      <alignment vertical="top"/>
      <protection locked="0"/>
    </xf>
    <xf numFmtId="0" fontId="5" fillId="9" borderId="0" xfId="0" applyNumberFormat="1" applyFont="1" applyFill="1" applyBorder="1" applyAlignment="1" applyProtection="1">
      <alignment vertical="top"/>
      <protection locked="0"/>
    </xf>
    <xf numFmtId="0" fontId="5" fillId="9" borderId="42" xfId="0" applyNumberFormat="1" applyFont="1" applyFill="1" applyBorder="1" applyAlignment="1" applyProtection="1">
      <alignment vertical="top"/>
      <protection locked="0"/>
    </xf>
    <xf numFmtId="3" fontId="5" fillId="9" borderId="0" xfId="0" applyNumberFormat="1" applyFont="1" applyFill="1" applyBorder="1" applyAlignment="1" applyProtection="1">
      <alignment horizontal="right" vertical="top"/>
      <protection locked="0"/>
    </xf>
    <xf numFmtId="0" fontId="2" fillId="9" borderId="46" xfId="0" applyNumberFormat="1" applyFont="1" applyFill="1" applyBorder="1" applyAlignment="1" applyProtection="1">
      <alignment horizontal="left" vertical="top"/>
      <protection locked="0"/>
    </xf>
    <xf numFmtId="3" fontId="2" fillId="9" borderId="38" xfId="0" applyNumberFormat="1" applyFont="1" applyFill="1" applyBorder="1" applyAlignment="1" applyProtection="1">
      <alignment horizontal="right" vertical="top"/>
      <protection locked="0"/>
    </xf>
    <xf numFmtId="3" fontId="5" fillId="9" borderId="47" xfId="0" applyNumberFormat="1" applyFont="1" applyFill="1" applyBorder="1" applyAlignment="1" applyProtection="1">
      <alignment vertical="top"/>
      <protection locked="0"/>
    </xf>
    <xf numFmtId="0" fontId="5" fillId="9" borderId="44" xfId="0" applyNumberFormat="1" applyFont="1" applyFill="1" applyBorder="1" applyAlignment="1" applyProtection="1">
      <alignment horizontal="center" vertical="top" wrapText="1"/>
      <protection locked="0"/>
    </xf>
    <xf numFmtId="0" fontId="5" fillId="9" borderId="42" xfId="0" applyNumberFormat="1" applyFont="1" applyFill="1" applyBorder="1" applyAlignment="1" applyProtection="1">
      <alignment horizontal="center" vertical="top"/>
      <protection locked="0"/>
    </xf>
    <xf numFmtId="3" fontId="25" fillId="4" borderId="0" xfId="0" applyNumberFormat="1" applyFont="1" applyFill="1" applyBorder="1" applyAlignment="1">
      <alignment vertical="top"/>
    </xf>
    <xf numFmtId="3" fontId="24" fillId="4" borderId="0" xfId="0" applyNumberFormat="1" applyFont="1" applyFill="1" applyBorder="1" applyAlignment="1">
      <alignment vertical="top"/>
    </xf>
    <xf numFmtId="3" fontId="24" fillId="4" borderId="0" xfId="2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/>
    <xf numFmtId="3" fontId="19" fillId="4" borderId="0" xfId="0" applyNumberFormat="1" applyFont="1" applyFill="1"/>
    <xf numFmtId="3" fontId="20" fillId="4" borderId="0" xfId="0" applyNumberFormat="1" applyFont="1" applyFill="1" applyBorder="1" applyAlignment="1"/>
    <xf numFmtId="3" fontId="2" fillId="4" borderId="0" xfId="3" applyNumberFormat="1" applyFont="1" applyFill="1" applyBorder="1" applyAlignment="1">
      <alignment horizontal="center"/>
    </xf>
    <xf numFmtId="3" fontId="20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right"/>
    </xf>
    <xf numFmtId="3" fontId="2" fillId="4" borderId="0" xfId="3" applyNumberFormat="1" applyFont="1" applyFill="1" applyBorder="1" applyAlignment="1">
      <alignment horizontal="centerContinuous"/>
    </xf>
    <xf numFmtId="3" fontId="19" fillId="4" borderId="0" xfId="0" applyNumberFormat="1" applyFont="1" applyFill="1" applyBorder="1" applyAlignment="1"/>
    <xf numFmtId="3" fontId="5" fillId="4" borderId="0" xfId="3" applyNumberFormat="1" applyFont="1" applyFill="1" applyBorder="1" applyAlignment="1">
      <alignment horizontal="center" vertical="center"/>
    </xf>
    <xf numFmtId="3" fontId="5" fillId="4" borderId="0" xfId="3" applyNumberFormat="1" applyFont="1" applyFill="1" applyBorder="1" applyAlignment="1">
      <alignment horizontal="center"/>
    </xf>
    <xf numFmtId="3" fontId="19" fillId="4" borderId="0" xfId="0" applyNumberFormat="1" applyFont="1" applyFill="1" applyBorder="1" applyAlignment="1">
      <alignment horizontal="center"/>
    </xf>
    <xf numFmtId="3" fontId="21" fillId="7" borderId="9" xfId="0" applyNumberFormat="1" applyFont="1" applyFill="1" applyBorder="1" applyAlignment="1">
      <alignment horizontal="center" vertical="center"/>
    </xf>
    <xf numFmtId="3" fontId="18" fillId="7" borderId="6" xfId="2" applyNumberFormat="1" applyFont="1" applyFill="1" applyBorder="1" applyAlignment="1">
      <alignment horizontal="center" vertical="center"/>
    </xf>
    <xf numFmtId="3" fontId="18" fillId="7" borderId="6" xfId="3" applyNumberFormat="1" applyFont="1" applyFill="1" applyBorder="1" applyAlignment="1">
      <alignment horizontal="center" vertical="center"/>
    </xf>
    <xf numFmtId="3" fontId="18" fillId="7" borderId="10" xfId="3" applyNumberFormat="1" applyFont="1" applyFill="1" applyBorder="1" applyAlignment="1">
      <alignment horizontal="center" vertical="center"/>
    </xf>
    <xf numFmtId="3" fontId="21" fillId="4" borderId="0" xfId="0" applyNumberFormat="1" applyFont="1" applyFill="1" applyBorder="1" applyAlignment="1">
      <alignment horizontal="center"/>
    </xf>
    <xf numFmtId="3" fontId="19" fillId="4" borderId="1" xfId="0" applyNumberFormat="1" applyFont="1" applyFill="1" applyBorder="1" applyAlignment="1"/>
    <xf numFmtId="3" fontId="2" fillId="4" borderId="0" xfId="3" applyNumberFormat="1" applyFont="1" applyFill="1" applyBorder="1" applyAlignment="1">
      <alignment vertical="center"/>
    </xf>
    <xf numFmtId="3" fontId="5" fillId="4" borderId="0" xfId="3" applyNumberFormat="1" applyFont="1" applyFill="1" applyBorder="1" applyAlignment="1"/>
    <xf numFmtId="3" fontId="19" fillId="4" borderId="2" xfId="0" applyNumberFormat="1" applyFont="1" applyFill="1" applyBorder="1"/>
    <xf numFmtId="3" fontId="2" fillId="4" borderId="1" xfId="0" applyNumberFormat="1" applyFont="1" applyFill="1" applyBorder="1" applyAlignment="1"/>
    <xf numFmtId="3" fontId="19" fillId="4" borderId="2" xfId="0" applyNumberFormat="1" applyFont="1" applyFill="1" applyBorder="1" applyAlignment="1"/>
    <xf numFmtId="3" fontId="19" fillId="4" borderId="0" xfId="0" applyNumberFormat="1" applyFont="1" applyFill="1" applyAlignment="1"/>
    <xf numFmtId="3" fontId="2" fillId="4" borderId="1" xfId="0" applyNumberFormat="1" applyFont="1" applyFill="1" applyBorder="1" applyAlignment="1">
      <alignment horizontal="left" vertical="top"/>
    </xf>
    <xf numFmtId="3" fontId="19" fillId="4" borderId="2" xfId="0" applyNumberFormat="1" applyFont="1" applyFill="1" applyBorder="1" applyAlignment="1">
      <alignment vertical="top"/>
    </xf>
    <xf numFmtId="3" fontId="5" fillId="4" borderId="1" xfId="0" applyNumberFormat="1" applyFont="1" applyFill="1" applyBorder="1" applyAlignment="1">
      <alignment horizontal="left" vertical="top"/>
    </xf>
    <xf numFmtId="3" fontId="2" fillId="4" borderId="0" xfId="0" applyNumberFormat="1" applyFont="1" applyFill="1" applyBorder="1" applyAlignment="1">
      <alignment vertical="top" wrapText="1"/>
    </xf>
    <xf numFmtId="3" fontId="24" fillId="4" borderId="1" xfId="0" applyNumberFormat="1" applyFont="1" applyFill="1" applyBorder="1" applyAlignment="1">
      <alignment horizontal="left" vertical="top"/>
    </xf>
    <xf numFmtId="3" fontId="53" fillId="4" borderId="0" xfId="0" applyNumberFormat="1" applyFont="1" applyFill="1" applyBorder="1" applyAlignment="1">
      <alignment vertical="top"/>
    </xf>
    <xf numFmtId="3" fontId="19" fillId="4" borderId="1" xfId="0" applyNumberFormat="1" applyFont="1" applyFill="1" applyBorder="1"/>
    <xf numFmtId="3" fontId="53" fillId="4" borderId="2" xfId="0" applyNumberFormat="1" applyFont="1" applyFill="1" applyBorder="1" applyAlignment="1">
      <alignment vertical="top"/>
    </xf>
    <xf numFmtId="3" fontId="24" fillId="4" borderId="0" xfId="0" applyNumberFormat="1" applyFont="1" applyFill="1" applyBorder="1" applyAlignment="1">
      <alignment vertical="top" wrapText="1"/>
    </xf>
    <xf numFmtId="3" fontId="19" fillId="4" borderId="3" xfId="0" applyNumberFormat="1" applyFont="1" applyFill="1" applyBorder="1"/>
    <xf numFmtId="3" fontId="19" fillId="4" borderId="4" xfId="0" applyNumberFormat="1" applyFont="1" applyFill="1" applyBorder="1"/>
    <xf numFmtId="3" fontId="19" fillId="4" borderId="4" xfId="0" applyNumberFormat="1" applyFont="1" applyFill="1" applyBorder="1" applyAlignment="1"/>
    <xf numFmtId="3" fontId="19" fillId="4" borderId="5" xfId="0" applyNumberFormat="1" applyFont="1" applyFill="1" applyBorder="1"/>
    <xf numFmtId="3" fontId="5" fillId="4" borderId="4" xfId="0" applyNumberFormat="1" applyFont="1" applyFill="1" applyBorder="1" applyAlignment="1">
      <alignment vertical="top"/>
    </xf>
    <xf numFmtId="3" fontId="5" fillId="4" borderId="4" xfId="0" applyNumberFormat="1" applyFont="1" applyFill="1" applyBorder="1"/>
    <xf numFmtId="3" fontId="5" fillId="4" borderId="4" xfId="2" applyNumberFormat="1" applyFont="1" applyFill="1" applyBorder="1"/>
    <xf numFmtId="3" fontId="5" fillId="4" borderId="4" xfId="0" applyNumberFormat="1" applyFont="1" applyFill="1" applyBorder="1" applyAlignment="1">
      <alignment vertical="center"/>
    </xf>
    <xf numFmtId="3" fontId="5" fillId="4" borderId="4" xfId="0" applyNumberFormat="1" applyFont="1" applyFill="1" applyBorder="1" applyAlignment="1"/>
    <xf numFmtId="3" fontId="5" fillId="4" borderId="0" xfId="0" applyNumberFormat="1" applyFont="1" applyFill="1" applyBorder="1"/>
    <xf numFmtId="3" fontId="5" fillId="4" borderId="0" xfId="2" applyNumberFormat="1" applyFont="1" applyFill="1" applyBorder="1"/>
    <xf numFmtId="3" fontId="5" fillId="4" borderId="0" xfId="0" applyNumberFormat="1" applyFont="1" applyFill="1" applyBorder="1" applyAlignment="1">
      <alignment vertical="center"/>
    </xf>
    <xf numFmtId="3" fontId="5" fillId="4" borderId="0" xfId="0" applyNumberFormat="1" applyFont="1" applyFill="1" applyBorder="1" applyAlignment="1"/>
    <xf numFmtId="3" fontId="2" fillId="4" borderId="0" xfId="0" applyNumberFormat="1" applyFont="1" applyFill="1" applyBorder="1" applyAlignment="1">
      <alignment horizontal="right" vertical="top"/>
    </xf>
    <xf numFmtId="3" fontId="5" fillId="4" borderId="0" xfId="0" applyNumberFormat="1" applyFont="1" applyFill="1" applyBorder="1" applyAlignment="1">
      <alignment horizontal="right"/>
    </xf>
    <xf numFmtId="3" fontId="5" fillId="4" borderId="0" xfId="0" applyNumberFormat="1" applyFont="1" applyFill="1" applyBorder="1" applyAlignment="1" applyProtection="1">
      <alignment vertical="top" wrapText="1"/>
      <protection locked="0"/>
    </xf>
    <xf numFmtId="3" fontId="19" fillId="4" borderId="0" xfId="0" applyNumberFormat="1" applyFont="1" applyFill="1" applyProtection="1">
      <protection locked="0"/>
    </xf>
    <xf numFmtId="3" fontId="19" fillId="4" borderId="0" xfId="0" applyNumberFormat="1" applyFont="1" applyFill="1" applyAlignment="1" applyProtection="1">
      <alignment vertical="top"/>
      <protection locked="0"/>
    </xf>
    <xf numFmtId="3" fontId="19" fillId="4" borderId="0" xfId="0" applyNumberFormat="1" applyFont="1" applyFill="1" applyAlignment="1" applyProtection="1">
      <protection locked="0"/>
    </xf>
    <xf numFmtId="3" fontId="19" fillId="4" borderId="0" xfId="0" applyNumberFormat="1" applyFont="1" applyFill="1" applyAlignment="1" applyProtection="1">
      <alignment horizontal="right" vertical="top"/>
      <protection locked="0"/>
    </xf>
    <xf numFmtId="3" fontId="19" fillId="4" borderId="0" xfId="0" applyNumberFormat="1" applyFont="1" applyFill="1" applyAlignment="1">
      <alignment vertical="top"/>
    </xf>
    <xf numFmtId="3" fontId="2" fillId="4" borderId="0" xfId="0" applyNumberFormat="1" applyFont="1" applyFill="1" applyBorder="1" applyAlignment="1"/>
    <xf numFmtId="3" fontId="2" fillId="4" borderId="0" xfId="1" applyNumberFormat="1" applyFont="1" applyFill="1" applyBorder="1" applyAlignment="1">
      <alignment vertical="center"/>
    </xf>
    <xf numFmtId="3" fontId="2" fillId="4" borderId="0" xfId="1" applyNumberFormat="1" applyFont="1" applyFill="1" applyBorder="1" applyAlignment="1">
      <alignment horizontal="centerContinuous" vertical="center"/>
    </xf>
    <xf numFmtId="3" fontId="2" fillId="4" borderId="0" xfId="1" applyNumberFormat="1" applyFont="1" applyFill="1" applyBorder="1" applyAlignment="1">
      <alignment horizontal="right" vertical="top"/>
    </xf>
    <xf numFmtId="3" fontId="21" fillId="7" borderId="8" xfId="0" applyNumberFormat="1" applyFont="1" applyFill="1" applyBorder="1"/>
    <xf numFmtId="3" fontId="21" fillId="4" borderId="0" xfId="0" applyNumberFormat="1" applyFont="1" applyFill="1" applyAlignment="1">
      <alignment vertical="top"/>
    </xf>
    <xf numFmtId="3" fontId="21" fillId="4" borderId="0" xfId="0" applyNumberFormat="1" applyFont="1" applyFill="1" applyBorder="1"/>
    <xf numFmtId="3" fontId="21" fillId="7" borderId="2" xfId="0" applyNumberFormat="1" applyFont="1" applyFill="1" applyBorder="1"/>
    <xf numFmtId="3" fontId="2" fillId="4" borderId="1" xfId="1" applyNumberFormat="1" applyFont="1" applyFill="1" applyBorder="1" applyAlignment="1">
      <alignment vertical="center"/>
    </xf>
    <xf numFmtId="3" fontId="19" fillId="4" borderId="1" xfId="0" applyNumberFormat="1" applyFont="1" applyFill="1" applyBorder="1" applyAlignment="1">
      <alignment vertical="top"/>
    </xf>
    <xf numFmtId="3" fontId="5" fillId="4" borderId="0" xfId="0" applyNumberFormat="1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horizontal="left" vertical="top" wrapText="1"/>
    </xf>
    <xf numFmtId="3" fontId="20" fillId="4" borderId="1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horizontal="left" vertical="top" wrapText="1"/>
    </xf>
    <xf numFmtId="3" fontId="19" fillId="4" borderId="0" xfId="0" applyNumberFormat="1" applyFont="1" applyFill="1" applyBorder="1" applyAlignment="1">
      <alignment vertical="top" wrapText="1"/>
    </xf>
    <xf numFmtId="3" fontId="2" fillId="4" borderId="0" xfId="0" applyNumberFormat="1" applyFont="1" applyFill="1" applyBorder="1" applyAlignment="1">
      <alignment horizontal="left" vertical="top"/>
    </xf>
    <xf numFmtId="3" fontId="5" fillId="4" borderId="0" xfId="0" applyNumberFormat="1" applyFont="1" applyFill="1" applyBorder="1" applyAlignment="1">
      <alignment horizontal="left" vertical="top"/>
    </xf>
    <xf numFmtId="3" fontId="19" fillId="4" borderId="3" xfId="0" applyNumberFormat="1" applyFont="1" applyFill="1" applyBorder="1" applyAlignment="1">
      <alignment vertical="top"/>
    </xf>
    <xf numFmtId="3" fontId="19" fillId="4" borderId="4" xfId="0" applyNumberFormat="1" applyFont="1" applyFill="1" applyBorder="1" applyAlignment="1">
      <alignment vertical="top"/>
    </xf>
    <xf numFmtId="3" fontId="19" fillId="4" borderId="4" xfId="0" applyNumberFormat="1" applyFont="1" applyFill="1" applyBorder="1" applyAlignment="1">
      <alignment horizontal="right" vertical="top"/>
    </xf>
    <xf numFmtId="3" fontId="5" fillId="4" borderId="0" xfId="2" applyNumberFormat="1" applyFont="1" applyFill="1" applyBorder="1" applyAlignment="1">
      <alignment horizontal="right" vertical="top"/>
    </xf>
    <xf numFmtId="3" fontId="19" fillId="4" borderId="0" xfId="0" applyNumberFormat="1" applyFont="1" applyFill="1" applyBorder="1" applyProtection="1">
      <protection locked="0"/>
    </xf>
    <xf numFmtId="3" fontId="19" fillId="4" borderId="0" xfId="0" applyNumberFormat="1" applyFont="1" applyFill="1" applyAlignment="1" applyProtection="1">
      <alignment horizontal="right"/>
      <protection locked="0"/>
    </xf>
    <xf numFmtId="3" fontId="19" fillId="4" borderId="0" xfId="0" applyNumberFormat="1" applyFont="1" applyFill="1" applyAlignment="1" applyProtection="1">
      <alignment wrapText="1"/>
      <protection locked="0"/>
    </xf>
    <xf numFmtId="3" fontId="19" fillId="4" borderId="0" xfId="0" applyNumberFormat="1" applyFont="1" applyFill="1" applyBorder="1" applyAlignment="1">
      <alignment wrapText="1"/>
    </xf>
    <xf numFmtId="3" fontId="2" fillId="4" borderId="4" xfId="0" applyNumberFormat="1" applyFont="1" applyFill="1" applyBorder="1" applyAlignment="1" applyProtection="1">
      <protection locked="0"/>
    </xf>
    <xf numFmtId="3" fontId="19" fillId="4" borderId="0" xfId="0" applyNumberFormat="1" applyFont="1" applyFill="1" applyAlignment="1">
      <alignment wrapText="1"/>
    </xf>
    <xf numFmtId="3" fontId="26" fillId="7" borderId="9" xfId="0" applyNumberFormat="1" applyFont="1" applyFill="1" applyBorder="1" applyAlignment="1">
      <alignment horizontal="center" vertical="center"/>
    </xf>
    <xf numFmtId="3" fontId="27" fillId="4" borderId="0" xfId="3" applyNumberFormat="1" applyFont="1" applyFill="1" applyBorder="1" applyAlignment="1">
      <alignment horizontal="center"/>
    </xf>
    <xf numFmtId="3" fontId="27" fillId="4" borderId="0" xfId="3" applyNumberFormat="1" applyFont="1" applyFill="1" applyBorder="1" applyAlignment="1" applyProtection="1">
      <alignment horizontal="center"/>
    </xf>
    <xf numFmtId="3" fontId="5" fillId="4" borderId="3" xfId="0" applyNumberFormat="1" applyFont="1" applyFill="1" applyBorder="1" applyAlignment="1">
      <alignment horizontal="left" vertical="top"/>
    </xf>
    <xf numFmtId="3" fontId="19" fillId="4" borderId="6" xfId="0" applyNumberFormat="1" applyFont="1" applyFill="1" applyBorder="1"/>
    <xf numFmtId="3" fontId="5" fillId="4" borderId="4" xfId="0" applyNumberFormat="1" applyFont="1" applyFill="1" applyBorder="1" applyAlignment="1">
      <alignment vertical="center" wrapText="1"/>
    </xf>
    <xf numFmtId="3" fontId="5" fillId="4" borderId="0" xfId="0" applyNumberFormat="1" applyFont="1" applyFill="1" applyBorder="1" applyAlignment="1">
      <alignment vertical="center" wrapText="1"/>
    </xf>
    <xf numFmtId="3" fontId="5" fillId="4" borderId="0" xfId="0" applyNumberFormat="1" applyFont="1" applyFill="1" applyBorder="1" applyAlignment="1">
      <alignment wrapText="1"/>
    </xf>
    <xf numFmtId="3" fontId="5" fillId="4" borderId="0" xfId="0" applyNumberFormat="1" applyFont="1" applyFill="1" applyBorder="1" applyProtection="1">
      <protection locked="0"/>
    </xf>
    <xf numFmtId="3" fontId="5" fillId="4" borderId="0" xfId="2" applyNumberFormat="1" applyFont="1" applyFill="1" applyBorder="1" applyProtection="1">
      <protection locked="0"/>
    </xf>
    <xf numFmtId="3" fontId="5" fillId="4" borderId="0" xfId="0" applyNumberFormat="1" applyFont="1" applyFill="1" applyBorder="1" applyAlignment="1" applyProtection="1">
      <alignment vertical="center"/>
      <protection locked="0"/>
    </xf>
    <xf numFmtId="3" fontId="5" fillId="4" borderId="0" xfId="0" applyNumberFormat="1" applyFont="1" applyFill="1" applyBorder="1" applyAlignment="1" applyProtection="1">
      <alignment wrapText="1"/>
      <protection locked="0"/>
    </xf>
    <xf numFmtId="3" fontId="19" fillId="0" borderId="0" xfId="0" applyNumberFormat="1" applyFont="1"/>
    <xf numFmtId="3" fontId="18" fillId="8" borderId="16" xfId="0" applyNumberFormat="1" applyFont="1" applyFill="1" applyBorder="1" applyAlignment="1">
      <alignment horizontal="center" vertical="center" wrapText="1"/>
    </xf>
    <xf numFmtId="3" fontId="19" fillId="4" borderId="1" xfId="0" applyNumberFormat="1" applyFont="1" applyFill="1" applyBorder="1" applyAlignment="1">
      <alignment horizontal="justify" vertical="center" wrapText="1"/>
    </xf>
    <xf numFmtId="3" fontId="19" fillId="4" borderId="2" xfId="0" applyNumberFormat="1" applyFont="1" applyFill="1" applyBorder="1" applyAlignment="1">
      <alignment horizontal="justify" vertical="center" wrapText="1"/>
    </xf>
    <xf numFmtId="3" fontId="19" fillId="4" borderId="18" xfId="0" applyNumberFormat="1" applyFont="1" applyFill="1" applyBorder="1" applyAlignment="1">
      <alignment horizontal="justify" vertical="center" wrapText="1"/>
    </xf>
    <xf numFmtId="3" fontId="19" fillId="4" borderId="1" xfId="0" applyNumberFormat="1" applyFont="1" applyFill="1" applyBorder="1" applyAlignment="1">
      <alignment horizontal="justify" vertical="top" wrapText="1"/>
    </xf>
    <xf numFmtId="3" fontId="19" fillId="4" borderId="2" xfId="0" applyNumberFormat="1" applyFont="1" applyFill="1" applyBorder="1" applyAlignment="1">
      <alignment horizontal="justify" vertical="top" wrapText="1"/>
    </xf>
    <xf numFmtId="3" fontId="19" fillId="4" borderId="18" xfId="0" applyNumberFormat="1" applyFont="1" applyFill="1" applyBorder="1" applyAlignment="1">
      <alignment horizontal="right" vertical="top" wrapText="1"/>
    </xf>
    <xf numFmtId="3" fontId="19" fillId="4" borderId="3" xfId="0" applyNumberFormat="1" applyFont="1" applyFill="1" applyBorder="1" applyAlignment="1">
      <alignment horizontal="justify" vertical="top" wrapText="1"/>
    </xf>
    <xf numFmtId="3" fontId="19" fillId="4" borderId="5" xfId="0" applyNumberFormat="1" applyFont="1" applyFill="1" applyBorder="1" applyAlignment="1">
      <alignment horizontal="justify" vertical="top" wrapText="1"/>
    </xf>
    <xf numFmtId="3" fontId="19" fillId="4" borderId="19" xfId="0" applyNumberFormat="1" applyFont="1" applyFill="1" applyBorder="1" applyAlignment="1">
      <alignment horizontal="justify" vertical="top" wrapText="1"/>
    </xf>
    <xf numFmtId="3" fontId="20" fillId="4" borderId="0" xfId="0" applyNumberFormat="1" applyFont="1" applyFill="1"/>
    <xf numFmtId="3" fontId="20" fillId="4" borderId="3" xfId="0" applyNumberFormat="1" applyFont="1" applyFill="1" applyBorder="1" applyAlignment="1">
      <alignment horizontal="justify" vertical="top" wrapText="1"/>
    </xf>
    <xf numFmtId="3" fontId="20" fillId="4" borderId="5" xfId="0" applyNumberFormat="1" applyFont="1" applyFill="1" applyBorder="1" applyAlignment="1">
      <alignment horizontal="justify" vertical="top" wrapText="1"/>
    </xf>
    <xf numFmtId="3" fontId="20" fillId="4" borderId="19" xfId="0" applyNumberFormat="1" applyFont="1" applyFill="1" applyBorder="1" applyAlignment="1">
      <alignment horizontal="right" vertical="top" wrapText="1"/>
    </xf>
    <xf numFmtId="3" fontId="20" fillId="0" borderId="0" xfId="0" applyNumberFormat="1" applyFont="1"/>
    <xf numFmtId="3" fontId="19" fillId="4" borderId="11" xfId="0" applyNumberFormat="1" applyFont="1" applyFill="1" applyBorder="1" applyAlignment="1">
      <alignment horizontal="justify" vertical="center" wrapText="1"/>
    </xf>
    <xf numFmtId="3" fontId="19" fillId="4" borderId="8" xfId="0" applyNumberFormat="1" applyFont="1" applyFill="1" applyBorder="1" applyAlignment="1">
      <alignment horizontal="justify" vertical="center" wrapText="1"/>
    </xf>
    <xf numFmtId="3" fontId="19" fillId="4" borderId="17" xfId="0" applyNumberFormat="1" applyFont="1" applyFill="1" applyBorder="1" applyAlignment="1">
      <alignment horizontal="justify" vertical="center" wrapText="1"/>
    </xf>
    <xf numFmtId="3" fontId="20" fillId="4" borderId="2" xfId="0" applyNumberFormat="1" applyFont="1" applyFill="1" applyBorder="1" applyAlignment="1">
      <alignment horizontal="justify" vertical="center" wrapText="1"/>
    </xf>
    <xf numFmtId="3" fontId="20" fillId="4" borderId="1" xfId="0" applyNumberFormat="1" applyFont="1" applyFill="1" applyBorder="1" applyAlignment="1">
      <alignment horizontal="justify" vertical="center" wrapText="1"/>
    </xf>
    <xf numFmtId="3" fontId="20" fillId="4" borderId="3" xfId="0" applyNumberFormat="1" applyFont="1" applyFill="1" applyBorder="1" applyAlignment="1">
      <alignment horizontal="justify" vertical="center" wrapText="1"/>
    </xf>
    <xf numFmtId="3" fontId="20" fillId="4" borderId="5" xfId="0" applyNumberFormat="1" applyFont="1" applyFill="1" applyBorder="1" applyAlignment="1">
      <alignment horizontal="justify" vertical="center" wrapText="1"/>
    </xf>
    <xf numFmtId="3" fontId="19" fillId="4" borderId="19" xfId="0" applyNumberFormat="1" applyFont="1" applyFill="1" applyBorder="1" applyAlignment="1">
      <alignment horizontal="justify" vertical="center" wrapText="1"/>
    </xf>
    <xf numFmtId="3" fontId="26" fillId="0" borderId="0" xfId="0" applyNumberFormat="1" applyFont="1" applyAlignment="1">
      <alignment horizontal="center"/>
    </xf>
    <xf numFmtId="3" fontId="20" fillId="4" borderId="16" xfId="0" applyNumberFormat="1" applyFont="1" applyFill="1" applyBorder="1" applyAlignment="1">
      <alignment vertical="center" wrapText="1"/>
    </xf>
    <xf numFmtId="3" fontId="55" fillId="4" borderId="1" xfId="0" applyNumberFormat="1" applyFont="1" applyFill="1" applyBorder="1" applyAlignment="1">
      <alignment horizontal="center" vertical="center" wrapText="1"/>
    </xf>
    <xf numFmtId="3" fontId="55" fillId="4" borderId="0" xfId="0" applyNumberFormat="1" applyFont="1" applyFill="1" applyBorder="1" applyAlignment="1">
      <alignment vertical="center" wrapText="1"/>
    </xf>
    <xf numFmtId="3" fontId="20" fillId="4" borderId="9" xfId="0" applyNumberFormat="1" applyFont="1" applyFill="1" applyBorder="1" applyAlignment="1">
      <alignment horizontal="justify" vertical="center" wrapText="1"/>
    </xf>
    <xf numFmtId="3" fontId="20" fillId="4" borderId="10" xfId="0" applyNumberFormat="1" applyFont="1" applyFill="1" applyBorder="1" applyAlignment="1">
      <alignment horizontal="justify" vertical="center" wrapText="1"/>
    </xf>
    <xf numFmtId="3" fontId="20" fillId="4" borderId="18" xfId="0" applyNumberFormat="1" applyFont="1" applyFill="1" applyBorder="1" applyAlignment="1">
      <alignment horizontal="right" vertical="top" wrapText="1"/>
    </xf>
    <xf numFmtId="3" fontId="19" fillId="4" borderId="18" xfId="0" applyNumberFormat="1" applyFont="1" applyFill="1" applyBorder="1" applyAlignment="1">
      <alignment horizontal="right" vertical="top"/>
    </xf>
    <xf numFmtId="3" fontId="20" fillId="4" borderId="18" xfId="0" applyNumberFormat="1" applyFont="1" applyFill="1" applyBorder="1" applyAlignment="1">
      <alignment horizontal="right" vertical="top"/>
    </xf>
    <xf numFmtId="3" fontId="19" fillId="4" borderId="19" xfId="0" applyNumberFormat="1" applyFont="1" applyFill="1" applyBorder="1" applyAlignment="1">
      <alignment horizontal="right" vertical="top"/>
    </xf>
    <xf numFmtId="3" fontId="20" fillId="4" borderId="19" xfId="0" applyNumberFormat="1" applyFont="1" applyFill="1" applyBorder="1" applyAlignment="1">
      <alignment horizontal="right" vertical="top"/>
    </xf>
    <xf numFmtId="3" fontId="19" fillId="4" borderId="11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Alignment="1">
      <alignment vertical="top"/>
    </xf>
    <xf numFmtId="3" fontId="19" fillId="4" borderId="1" xfId="0" applyNumberFormat="1" applyFont="1" applyFill="1" applyBorder="1" applyAlignment="1">
      <alignment horizontal="left" vertical="top"/>
    </xf>
    <xf numFmtId="3" fontId="19" fillId="4" borderId="2" xfId="0" applyNumberFormat="1" applyFont="1" applyFill="1" applyBorder="1" applyAlignment="1">
      <alignment horizontal="justify" vertical="top"/>
    </xf>
    <xf numFmtId="3" fontId="20" fillId="4" borderId="0" xfId="0" applyNumberFormat="1" applyFont="1" applyFill="1" applyAlignment="1">
      <alignment vertical="top"/>
    </xf>
    <xf numFmtId="3" fontId="20" fillId="0" borderId="0" xfId="0" applyNumberFormat="1" applyFont="1" applyAlignment="1">
      <alignment vertical="top"/>
    </xf>
    <xf numFmtId="3" fontId="19" fillId="4" borderId="3" xfId="0" applyNumberFormat="1" applyFont="1" applyFill="1" applyBorder="1" applyAlignment="1">
      <alignment horizontal="left" vertical="top"/>
    </xf>
    <xf numFmtId="3" fontId="19" fillId="4" borderId="5" xfId="0" applyNumberFormat="1" applyFont="1" applyFill="1" applyBorder="1" applyAlignment="1">
      <alignment vertical="top"/>
    </xf>
    <xf numFmtId="3" fontId="20" fillId="4" borderId="3" xfId="0" applyNumberFormat="1" applyFont="1" applyFill="1" applyBorder="1" applyAlignment="1">
      <alignment horizontal="left" vertical="top"/>
    </xf>
    <xf numFmtId="3" fontId="20" fillId="4" borderId="5" xfId="0" applyNumberFormat="1" applyFont="1" applyFill="1" applyBorder="1" applyAlignment="1">
      <alignment vertical="top"/>
    </xf>
    <xf numFmtId="3" fontId="19" fillId="0" borderId="0" xfId="0" applyNumberFormat="1" applyFont="1" applyAlignment="1">
      <alignment horizontal="left"/>
    </xf>
    <xf numFmtId="3" fontId="56" fillId="0" borderId="0" xfId="0" applyNumberFormat="1" applyFont="1" applyAlignment="1">
      <alignment horizontal="center"/>
    </xf>
    <xf numFmtId="0" fontId="18" fillId="8" borderId="16" xfId="0" applyFont="1" applyFill="1" applyBorder="1" applyAlignment="1">
      <alignment horizontal="center"/>
    </xf>
    <xf numFmtId="0" fontId="19" fillId="4" borderId="16" xfId="0" applyFont="1" applyFill="1" applyBorder="1"/>
    <xf numFmtId="0" fontId="21" fillId="4" borderId="16" xfId="0" applyFont="1" applyFill="1" applyBorder="1"/>
    <xf numFmtId="0" fontId="19" fillId="4" borderId="16" xfId="0" applyFont="1" applyFill="1" applyBorder="1" applyAlignment="1">
      <alignment horizontal="center"/>
    </xf>
    <xf numFmtId="0" fontId="19" fillId="4" borderId="16" xfId="0" applyFont="1" applyFill="1" applyBorder="1" applyAlignment="1">
      <alignment horizontal="right"/>
    </xf>
    <xf numFmtId="3" fontId="21" fillId="8" borderId="0" xfId="0" applyNumberFormat="1" applyFont="1" applyFill="1"/>
    <xf numFmtId="3" fontId="19" fillId="4" borderId="0" xfId="0" applyNumberFormat="1" applyFont="1" applyFill="1" applyBorder="1" applyAlignment="1">
      <alignment horizontal="justify" vertical="center" wrapText="1"/>
    </xf>
    <xf numFmtId="3" fontId="19" fillId="4" borderId="3" xfId="0" applyNumberFormat="1" applyFont="1" applyFill="1" applyBorder="1" applyAlignment="1">
      <alignment horizontal="justify" vertical="center" wrapText="1"/>
    </xf>
    <xf numFmtId="3" fontId="19" fillId="4" borderId="4" xfId="0" applyNumberFormat="1" applyFont="1" applyFill="1" applyBorder="1" applyAlignment="1">
      <alignment horizontal="justify" vertical="center" wrapText="1"/>
    </xf>
    <xf numFmtId="3" fontId="19" fillId="4" borderId="5" xfId="0" applyNumberFormat="1" applyFont="1" applyFill="1" applyBorder="1" applyAlignment="1">
      <alignment horizontal="justify" vertical="center" wrapText="1"/>
    </xf>
    <xf numFmtId="0" fontId="5" fillId="9" borderId="0" xfId="0" applyNumberFormat="1" applyFont="1" applyFill="1" applyBorder="1" applyAlignment="1" applyProtection="1">
      <alignment vertical="center"/>
      <protection locked="0"/>
    </xf>
    <xf numFmtId="0" fontId="5" fillId="9" borderId="0" xfId="0" applyNumberFormat="1" applyFont="1" applyFill="1" applyBorder="1" applyAlignment="1" applyProtection="1">
      <alignment horizontal="right" vertical="top"/>
      <protection locked="0"/>
    </xf>
    <xf numFmtId="0" fontId="19" fillId="0" borderId="0" xfId="0" applyFont="1" applyProtection="1"/>
    <xf numFmtId="3" fontId="2" fillId="9" borderId="0" xfId="0" applyNumberFormat="1" applyFont="1" applyFill="1" applyBorder="1" applyAlignment="1" applyProtection="1">
      <alignment horizontal="right"/>
    </xf>
    <xf numFmtId="3" fontId="33" fillId="9" borderId="0" xfId="0" applyNumberFormat="1" applyFont="1" applyFill="1" applyBorder="1" applyAlignment="1" applyProtection="1">
      <alignment horizontal="centerContinuous"/>
    </xf>
    <xf numFmtId="3" fontId="2" fillId="9" borderId="0" xfId="0" applyNumberFormat="1" applyFont="1" applyFill="1" applyBorder="1" applyAlignment="1" applyProtection="1">
      <alignment horizontal="centerContinuous"/>
    </xf>
    <xf numFmtId="3" fontId="19" fillId="0" borderId="0" xfId="0" applyNumberFormat="1" applyFont="1" applyProtection="1"/>
    <xf numFmtId="3" fontId="5" fillId="9" borderId="0" xfId="0" applyNumberFormat="1" applyFont="1" applyFill="1" applyBorder="1" applyAlignment="1" applyProtection="1">
      <alignment horizontal="center" vertical="center"/>
    </xf>
    <xf numFmtId="3" fontId="34" fillId="9" borderId="0" xfId="0" applyNumberFormat="1" applyFont="1" applyFill="1" applyBorder="1" applyAlignment="1" applyProtection="1">
      <alignment horizontal="center"/>
    </xf>
    <xf numFmtId="3" fontId="2" fillId="9" borderId="0" xfId="0" applyNumberFormat="1" applyFont="1" applyFill="1" applyBorder="1" applyAlignment="1" applyProtection="1">
      <alignment vertical="center"/>
      <protection locked="0"/>
    </xf>
    <xf numFmtId="3" fontId="5" fillId="9" borderId="2" xfId="0" applyNumberFormat="1" applyFont="1" applyFill="1" applyBorder="1" applyAlignment="1" applyProtection="1">
      <alignment vertical="top"/>
      <protection locked="0"/>
    </xf>
    <xf numFmtId="3" fontId="5" fillId="9" borderId="0" xfId="0" applyNumberFormat="1" applyFont="1" applyFill="1" applyBorder="1" applyAlignment="1" applyProtection="1">
      <alignment vertical="top"/>
      <protection locked="0"/>
    </xf>
    <xf numFmtId="3" fontId="5" fillId="9" borderId="0" xfId="0" applyNumberFormat="1" applyFont="1" applyFill="1" applyBorder="1" applyAlignment="1" applyProtection="1">
      <alignment horizontal="center" vertical="top"/>
      <protection locked="0"/>
    </xf>
    <xf numFmtId="3" fontId="19" fillId="0" borderId="18" xfId="0" applyNumberFormat="1" applyFont="1" applyFill="1" applyBorder="1"/>
    <xf numFmtId="3" fontId="19" fillId="0" borderId="0" xfId="0" applyNumberFormat="1" applyFont="1" applyBorder="1"/>
    <xf numFmtId="3" fontId="19" fillId="0" borderId="1" xfId="0" applyNumberFormat="1" applyFont="1" applyBorder="1"/>
    <xf numFmtId="3" fontId="19" fillId="0" borderId="16" xfId="0" applyNumberFormat="1" applyFont="1" applyFill="1" applyBorder="1" applyAlignment="1">
      <alignment wrapText="1"/>
    </xf>
    <xf numFmtId="3" fontId="2" fillId="9" borderId="38" xfId="0" applyNumberFormat="1" applyFont="1" applyFill="1" applyBorder="1" applyAlignment="1" applyProtection="1">
      <alignment vertical="top"/>
      <protection locked="0"/>
    </xf>
    <xf numFmtId="3" fontId="5" fillId="9" borderId="0" xfId="0" applyNumberFormat="1" applyFont="1" applyFill="1" applyBorder="1" applyAlignment="1" applyProtection="1">
      <alignment vertical="center"/>
      <protection locked="0"/>
    </xf>
    <xf numFmtId="1" fontId="18" fillId="7" borderId="6" xfId="2" applyNumberFormat="1" applyFont="1" applyFill="1" applyBorder="1" applyAlignment="1">
      <alignment horizontal="center" vertical="center"/>
    </xf>
    <xf numFmtId="1" fontId="18" fillId="7" borderId="6" xfId="3" applyNumberFormat="1" applyFont="1" applyFill="1" applyBorder="1" applyAlignment="1">
      <alignment horizontal="center" vertical="center"/>
    </xf>
    <xf numFmtId="1" fontId="18" fillId="7" borderId="7" xfId="0" applyNumberFormat="1" applyFont="1" applyFill="1" applyBorder="1" applyAlignment="1">
      <alignment horizontal="centerContinuous"/>
    </xf>
    <xf numFmtId="1" fontId="18" fillId="7" borderId="0" xfId="2" applyNumberFormat="1" applyFont="1" applyFill="1" applyBorder="1" applyAlignment="1">
      <alignment horizontal="center"/>
    </xf>
    <xf numFmtId="0" fontId="5" fillId="4" borderId="0" xfId="0" applyNumberFormat="1" applyFont="1" applyFill="1" applyBorder="1" applyAlignment="1" applyProtection="1">
      <alignment horizontal="left"/>
    </xf>
    <xf numFmtId="3" fontId="20" fillId="0" borderId="1" xfId="0" applyNumberFormat="1" applyFont="1" applyBorder="1"/>
    <xf numFmtId="3" fontId="2" fillId="9" borderId="1" xfId="0" applyNumberFormat="1" applyFont="1" applyFill="1" applyBorder="1" applyAlignment="1" applyProtection="1">
      <alignment horizontal="left" vertical="top" wrapText="1"/>
      <protection locked="0"/>
    </xf>
    <xf numFmtId="3" fontId="5" fillId="9" borderId="1" xfId="0" applyNumberFormat="1" applyFont="1" applyFill="1" applyBorder="1" applyAlignment="1" applyProtection="1">
      <alignment horizontal="left" vertical="top" wrapText="1"/>
      <protection locked="0"/>
    </xf>
    <xf numFmtId="3" fontId="5" fillId="9" borderId="42" xfId="0" applyNumberFormat="1" applyFont="1" applyFill="1" applyBorder="1" applyAlignment="1" applyProtection="1">
      <alignment horizontal="left" vertical="top" wrapText="1"/>
      <protection locked="0"/>
    </xf>
    <xf numFmtId="3" fontId="2" fillId="9" borderId="42" xfId="0" applyNumberFormat="1" applyFont="1" applyFill="1" applyBorder="1" applyAlignment="1" applyProtection="1">
      <alignment horizontal="left" vertical="top" wrapText="1"/>
      <protection locked="0"/>
    </xf>
    <xf numFmtId="3" fontId="5" fillId="9" borderId="0" xfId="0" applyNumberFormat="1" applyFont="1" applyFill="1" applyBorder="1" applyAlignment="1" applyProtection="1">
      <alignment horizontal="left" vertical="top" wrapText="1"/>
      <protection locked="0"/>
    </xf>
    <xf numFmtId="3" fontId="2" fillId="9" borderId="42" xfId="0" applyNumberFormat="1" applyFont="1" applyFill="1" applyBorder="1" applyAlignment="1" applyProtection="1">
      <alignment horizontal="left" vertical="top"/>
      <protection locked="0"/>
    </xf>
    <xf numFmtId="3" fontId="5" fillId="9" borderId="0" xfId="0" applyNumberFormat="1" applyFont="1" applyFill="1" applyBorder="1" applyAlignment="1" applyProtection="1">
      <alignment vertical="center" wrapText="1"/>
      <protection locked="0"/>
    </xf>
    <xf numFmtId="3" fontId="35" fillId="7" borderId="40" xfId="0" applyNumberFormat="1" applyFont="1" applyFill="1" applyBorder="1" applyAlignment="1" applyProtection="1">
      <alignment horizontal="center" vertical="center"/>
    </xf>
    <xf numFmtId="3" fontId="18" fillId="7" borderId="6" xfId="3" applyNumberFormat="1" applyFont="1" applyFill="1" applyBorder="1" applyAlignment="1">
      <alignment horizontal="center" vertical="center"/>
    </xf>
    <xf numFmtId="1" fontId="18" fillId="7" borderId="6" xfId="3" applyNumberFormat="1" applyFont="1" applyFill="1" applyBorder="1" applyAlignment="1">
      <alignment horizontal="center" vertical="center"/>
    </xf>
    <xf numFmtId="3" fontId="2" fillId="4" borderId="0" xfId="3" applyNumberFormat="1" applyFont="1" applyFill="1" applyBorder="1" applyAlignment="1">
      <alignment horizontal="center"/>
    </xf>
    <xf numFmtId="3" fontId="2" fillId="4" borderId="4" xfId="0" applyNumberFormat="1" applyFont="1" applyFill="1" applyBorder="1" applyAlignment="1" applyProtection="1">
      <alignment horizontal="center"/>
      <protection locked="0"/>
    </xf>
    <xf numFmtId="3" fontId="5" fillId="4" borderId="0" xfId="0" applyNumberFormat="1" applyFont="1" applyFill="1" applyBorder="1" applyAlignment="1">
      <alignment horizontal="left" vertical="top" wrapText="1"/>
    </xf>
    <xf numFmtId="3" fontId="2" fillId="4" borderId="0" xfId="0" applyNumberFormat="1" applyFont="1" applyFill="1" applyBorder="1" applyAlignment="1">
      <alignment vertical="top" wrapText="1"/>
    </xf>
    <xf numFmtId="3" fontId="2" fillId="4" borderId="0" xfId="0" applyNumberFormat="1" applyFont="1" applyFill="1" applyBorder="1" applyAlignment="1">
      <alignment horizontal="left" vertical="top" wrapText="1"/>
    </xf>
    <xf numFmtId="3" fontId="5" fillId="4" borderId="0" xfId="0" applyNumberFormat="1" applyFont="1" applyFill="1" applyBorder="1" applyAlignment="1">
      <alignment horizontal="justify" vertical="top" wrapText="1"/>
    </xf>
    <xf numFmtId="3" fontId="24" fillId="4" borderId="0" xfId="0" applyNumberFormat="1" applyFont="1" applyFill="1" applyBorder="1" applyAlignment="1">
      <alignment horizontal="left" vertical="top" wrapText="1"/>
    </xf>
    <xf numFmtId="3" fontId="5" fillId="4" borderId="0" xfId="0" applyNumberFormat="1" applyFont="1" applyFill="1" applyBorder="1" applyAlignment="1" applyProtection="1">
      <alignment horizontal="center" vertical="top" wrapText="1"/>
      <protection locked="0"/>
    </xf>
    <xf numFmtId="3" fontId="24" fillId="4" borderId="0" xfId="0" applyNumberFormat="1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horizontal="left" vertical="top"/>
    </xf>
    <xf numFmtId="3" fontId="5" fillId="4" borderId="4" xfId="0" applyNumberFormat="1" applyFont="1" applyFill="1" applyBorder="1" applyAlignment="1" applyProtection="1">
      <alignment horizontal="center"/>
      <protection locked="0"/>
    </xf>
    <xf numFmtId="3" fontId="5" fillId="4" borderId="4" xfId="0" applyNumberFormat="1" applyFont="1" applyFill="1" applyBorder="1" applyAlignment="1" applyProtection="1">
      <alignment horizontal="center" vertical="center"/>
      <protection locked="0"/>
    </xf>
    <xf numFmtId="3" fontId="19" fillId="4" borderId="7" xfId="0" applyNumberFormat="1" applyFont="1" applyFill="1" applyBorder="1" applyAlignment="1" applyProtection="1">
      <alignment horizontal="center"/>
      <protection locked="0"/>
    </xf>
    <xf numFmtId="3" fontId="21" fillId="4" borderId="0" xfId="0" applyNumberFormat="1" applyFont="1" applyFill="1" applyBorder="1" applyAlignment="1">
      <alignment horizontal="center" vertical="center" wrapText="1"/>
    </xf>
    <xf numFmtId="3" fontId="21" fillId="7" borderId="11" xfId="3" applyNumberFormat="1" applyFont="1" applyFill="1" applyBorder="1" applyAlignment="1">
      <alignment horizontal="center" vertical="center"/>
    </xf>
    <xf numFmtId="3" fontId="21" fillId="7" borderId="1" xfId="3" applyNumberFormat="1" applyFont="1" applyFill="1" applyBorder="1" applyAlignment="1">
      <alignment horizontal="center" vertical="center"/>
    </xf>
    <xf numFmtId="3" fontId="18" fillId="7" borderId="7" xfId="3" applyNumberFormat="1" applyFont="1" applyFill="1" applyBorder="1" applyAlignment="1">
      <alignment horizontal="center" vertical="center"/>
    </xf>
    <xf numFmtId="3" fontId="18" fillId="7" borderId="0" xfId="3" applyNumberFormat="1" applyFont="1" applyFill="1" applyBorder="1" applyAlignment="1">
      <alignment horizontal="center" vertical="center"/>
    </xf>
    <xf numFmtId="1" fontId="18" fillId="7" borderId="7" xfId="3" applyNumberFormat="1" applyFont="1" applyFill="1" applyBorder="1" applyAlignment="1">
      <alignment horizontal="right" vertical="top"/>
    </xf>
    <xf numFmtId="1" fontId="18" fillId="7" borderId="0" xfId="3" applyNumberFormat="1" applyFont="1" applyFill="1" applyBorder="1" applyAlignment="1">
      <alignment horizontal="right" vertical="top"/>
    </xf>
    <xf numFmtId="1" fontId="18" fillId="7" borderId="7" xfId="3" applyNumberFormat="1" applyFont="1" applyFill="1" applyBorder="1" applyAlignment="1">
      <alignment horizontal="center" vertical="center"/>
    </xf>
    <xf numFmtId="1" fontId="18" fillId="7" borderId="0" xfId="3" applyNumberFormat="1" applyFont="1" applyFill="1" applyBorder="1" applyAlignment="1">
      <alignment horizontal="center" vertical="center"/>
    </xf>
    <xf numFmtId="3" fontId="5" fillId="4" borderId="4" xfId="0" applyNumberFormat="1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left"/>
    </xf>
    <xf numFmtId="0" fontId="2" fillId="4" borderId="0" xfId="1" applyNumberFormat="1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 wrapText="1"/>
    </xf>
    <xf numFmtId="0" fontId="19" fillId="4" borderId="0" xfId="0" applyFont="1" applyFill="1" applyBorder="1" applyAlignment="1">
      <alignment horizontal="right"/>
    </xf>
    <xf numFmtId="0" fontId="18" fillId="7" borderId="7" xfId="3" applyFont="1" applyFill="1" applyBorder="1" applyAlignment="1">
      <alignment horizontal="center" vertical="center" wrapText="1"/>
    </xf>
    <xf numFmtId="0" fontId="18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20" fillId="4" borderId="0" xfId="0" applyFont="1" applyFill="1" applyBorder="1" applyAlignment="1">
      <alignment horizontal="left" vertical="top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19" fillId="4" borderId="7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19" fillId="4" borderId="3" xfId="0" applyFont="1" applyFill="1" applyBorder="1" applyAlignment="1">
      <alignment horizontal="center" vertical="top"/>
    </xf>
    <xf numFmtId="0" fontId="19" fillId="4" borderId="4" xfId="0" applyFont="1" applyFill="1" applyBorder="1" applyAlignment="1">
      <alignment horizontal="center" vertical="top"/>
    </xf>
    <xf numFmtId="0" fontId="19" fillId="4" borderId="5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left" vertical="top" wrapText="1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19" fillId="4" borderId="4" xfId="0" applyFont="1" applyFill="1" applyBorder="1" applyAlignment="1" applyProtection="1">
      <alignment horizontal="center"/>
      <protection locked="0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18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24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24" fillId="4" borderId="4" xfId="0" applyFont="1" applyFill="1" applyBorder="1" applyAlignment="1" applyProtection="1">
      <alignment horizontal="left" vertical="top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Alignment="1" applyProtection="1">
      <alignment horizontal="right"/>
      <protection locked="0"/>
    </xf>
    <xf numFmtId="0" fontId="19" fillId="4" borderId="0" xfId="0" applyFont="1" applyFill="1" applyAlignment="1" applyProtection="1">
      <alignment horizontal="left"/>
      <protection locked="0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18" fillId="7" borderId="6" xfId="3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8" fillId="7" borderId="6" xfId="0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 wrapText="1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  <xf numFmtId="0" fontId="1" fillId="4" borderId="0" xfId="0" applyFont="1" applyFill="1" applyAlignment="1">
      <alignment horizontal="left" vertical="top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167" fontId="14" fillId="4" borderId="17" xfId="4" applyNumberFormat="1" applyFont="1" applyFill="1" applyBorder="1" applyAlignment="1">
      <alignment horizontal="center"/>
    </xf>
    <xf numFmtId="167" fontId="14" fillId="4" borderId="19" xfId="4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17" xfId="0" applyFont="1" applyFill="1" applyBorder="1" applyAlignment="1">
      <alignment horizontal="right" vertical="center" wrapText="1"/>
    </xf>
    <xf numFmtId="0" fontId="12" fillId="4" borderId="19" xfId="0" applyFont="1" applyFill="1" applyBorder="1" applyAlignment="1">
      <alignment horizontal="right" vertical="center" wrapText="1"/>
    </xf>
    <xf numFmtId="37" fontId="15" fillId="8" borderId="16" xfId="4" applyNumberFormat="1" applyFont="1" applyFill="1" applyBorder="1" applyAlignment="1">
      <alignment horizontal="center" vertical="center" wrapText="1"/>
    </xf>
    <xf numFmtId="37" fontId="15" fillId="8" borderId="16" xfId="4" applyNumberFormat="1" applyFont="1" applyFill="1" applyBorder="1" applyAlignment="1">
      <alignment horizontal="center" vertical="center"/>
    </xf>
    <xf numFmtId="0" fontId="15" fillId="8" borderId="11" xfId="0" applyFont="1" applyFill="1" applyBorder="1" applyAlignment="1">
      <alignment horizontal="center"/>
    </xf>
    <xf numFmtId="0" fontId="15" fillId="8" borderId="7" xfId="0" applyFont="1" applyFill="1" applyBorder="1" applyAlignment="1">
      <alignment horizontal="center"/>
    </xf>
    <xf numFmtId="0" fontId="15" fillId="8" borderId="8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/>
    </xf>
    <xf numFmtId="0" fontId="15" fillId="8" borderId="2" xfId="0" applyFont="1" applyFill="1" applyBorder="1" applyAlignment="1">
      <alignment horizontal="center"/>
    </xf>
    <xf numFmtId="0" fontId="15" fillId="8" borderId="3" xfId="0" applyFont="1" applyFill="1" applyBorder="1" applyAlignment="1">
      <alignment horizontal="center"/>
    </xf>
    <xf numFmtId="0" fontId="15" fillId="8" borderId="4" xfId="0" applyFont="1" applyFill="1" applyBorder="1" applyAlignment="1">
      <alignment horizontal="center"/>
    </xf>
    <xf numFmtId="0" fontId="15" fillId="8" borderId="5" xfId="0" applyFont="1" applyFill="1" applyBorder="1" applyAlignment="1">
      <alignment horizontal="center"/>
    </xf>
    <xf numFmtId="3" fontId="18" fillId="8" borderId="16" xfId="0" applyNumberFormat="1" applyFont="1" applyFill="1" applyBorder="1" applyAlignment="1">
      <alignment horizontal="center" vertical="center"/>
    </xf>
    <xf numFmtId="3" fontId="18" fillId="8" borderId="16" xfId="0" applyNumberFormat="1" applyFont="1" applyFill="1" applyBorder="1" applyAlignment="1">
      <alignment horizontal="center" vertical="center" wrapText="1"/>
    </xf>
    <xf numFmtId="3" fontId="18" fillId="8" borderId="11" xfId="0" applyNumberFormat="1" applyFont="1" applyFill="1" applyBorder="1" applyAlignment="1">
      <alignment horizontal="center"/>
    </xf>
    <xf numFmtId="3" fontId="18" fillId="8" borderId="7" xfId="0" applyNumberFormat="1" applyFont="1" applyFill="1" applyBorder="1" applyAlignment="1">
      <alignment horizontal="center"/>
    </xf>
    <xf numFmtId="3" fontId="18" fillId="8" borderId="8" xfId="0" applyNumberFormat="1" applyFont="1" applyFill="1" applyBorder="1" applyAlignment="1">
      <alignment horizontal="center"/>
    </xf>
    <xf numFmtId="3" fontId="18" fillId="8" borderId="1" xfId="0" applyNumberFormat="1" applyFont="1" applyFill="1" applyBorder="1" applyAlignment="1">
      <alignment horizontal="center"/>
    </xf>
    <xf numFmtId="3" fontId="18" fillId="8" borderId="0" xfId="0" applyNumberFormat="1" applyFont="1" applyFill="1" applyBorder="1" applyAlignment="1">
      <alignment horizontal="center"/>
    </xf>
    <xf numFmtId="3" fontId="18" fillId="8" borderId="2" xfId="0" applyNumberFormat="1" applyFont="1" applyFill="1" applyBorder="1" applyAlignment="1">
      <alignment horizontal="center"/>
    </xf>
    <xf numFmtId="3" fontId="18" fillId="8" borderId="3" xfId="0" applyNumberFormat="1" applyFont="1" applyFill="1" applyBorder="1" applyAlignment="1">
      <alignment horizontal="center"/>
    </xf>
    <xf numFmtId="3" fontId="18" fillId="8" borderId="4" xfId="0" applyNumberFormat="1" applyFont="1" applyFill="1" applyBorder="1" applyAlignment="1">
      <alignment horizontal="center"/>
    </xf>
    <xf numFmtId="3" fontId="18" fillId="8" borderId="5" xfId="0" applyNumberFormat="1" applyFont="1" applyFill="1" applyBorder="1" applyAlignment="1">
      <alignment horizontal="center"/>
    </xf>
    <xf numFmtId="3" fontId="54" fillId="4" borderId="1" xfId="0" applyNumberFormat="1" applyFont="1" applyFill="1" applyBorder="1" applyAlignment="1">
      <alignment horizontal="left" vertical="center" wrapText="1"/>
    </xf>
    <xf numFmtId="3" fontId="54" fillId="4" borderId="0" xfId="0" applyNumberFormat="1" applyFont="1" applyFill="1" applyBorder="1" applyAlignment="1">
      <alignment horizontal="left" vertical="center" wrapText="1"/>
    </xf>
    <xf numFmtId="3" fontId="55" fillId="4" borderId="1" xfId="0" applyNumberFormat="1" applyFont="1" applyFill="1" applyBorder="1" applyAlignment="1">
      <alignment horizontal="left" vertical="center" wrapText="1"/>
    </xf>
    <xf numFmtId="3" fontId="55" fillId="4" borderId="0" xfId="0" applyNumberFormat="1" applyFont="1" applyFill="1" applyBorder="1" applyAlignment="1">
      <alignment horizontal="left" vertical="center" wrapText="1"/>
    </xf>
    <xf numFmtId="3" fontId="18" fillId="8" borderId="11" xfId="0" applyNumberFormat="1" applyFont="1" applyFill="1" applyBorder="1" applyAlignment="1">
      <alignment horizontal="center" vertical="center"/>
    </xf>
    <xf numFmtId="3" fontId="18" fillId="8" borderId="8" xfId="0" applyNumberFormat="1" applyFont="1" applyFill="1" applyBorder="1" applyAlignment="1">
      <alignment horizontal="center" vertical="center"/>
    </xf>
    <xf numFmtId="3" fontId="18" fillId="8" borderId="1" xfId="0" applyNumberFormat="1" applyFont="1" applyFill="1" applyBorder="1" applyAlignment="1">
      <alignment horizontal="center" vertical="center"/>
    </xf>
    <xf numFmtId="3" fontId="18" fillId="8" borderId="2" xfId="0" applyNumberFormat="1" applyFont="1" applyFill="1" applyBorder="1" applyAlignment="1">
      <alignment horizontal="center" vertical="center"/>
    </xf>
    <xf numFmtId="3" fontId="18" fillId="8" borderId="3" xfId="0" applyNumberFormat="1" applyFont="1" applyFill="1" applyBorder="1" applyAlignment="1">
      <alignment horizontal="center" vertical="center"/>
    </xf>
    <xf numFmtId="3" fontId="18" fillId="8" borderId="5" xfId="0" applyNumberFormat="1" applyFont="1" applyFill="1" applyBorder="1" applyAlignment="1">
      <alignment horizontal="center" vertical="center"/>
    </xf>
    <xf numFmtId="3" fontId="20" fillId="4" borderId="1" xfId="0" applyNumberFormat="1" applyFont="1" applyFill="1" applyBorder="1" applyAlignment="1">
      <alignment horizontal="left" vertical="top" wrapText="1"/>
    </xf>
    <xf numFmtId="3" fontId="20" fillId="4" borderId="2" xfId="0" applyNumberFormat="1" applyFont="1" applyFill="1" applyBorder="1" applyAlignment="1">
      <alignment horizontal="left" vertical="top" wrapText="1"/>
    </xf>
    <xf numFmtId="0" fontId="19" fillId="4" borderId="16" xfId="0" applyFont="1" applyFill="1" applyBorder="1" applyAlignment="1">
      <alignment horizontal="center"/>
    </xf>
    <xf numFmtId="0" fontId="19" fillId="4" borderId="16" xfId="0" applyFont="1" applyFill="1" applyBorder="1" applyAlignment="1">
      <alignment horizontal="right"/>
    </xf>
    <xf numFmtId="0" fontId="19" fillId="4" borderId="9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9" xfId="0" applyFont="1" applyFill="1" applyBorder="1" applyAlignment="1">
      <alignment horizontal="right"/>
    </xf>
    <xf numFmtId="0" fontId="19" fillId="4" borderId="10" xfId="0" applyFont="1" applyFill="1" applyBorder="1" applyAlignment="1">
      <alignment horizontal="right"/>
    </xf>
    <xf numFmtId="0" fontId="18" fillId="8" borderId="1" xfId="0" applyFont="1" applyFill="1" applyBorder="1" applyAlignment="1">
      <alignment horizontal="center"/>
    </xf>
    <xf numFmtId="0" fontId="18" fillId="8" borderId="0" xfId="0" applyFont="1" applyFill="1" applyBorder="1" applyAlignment="1">
      <alignment horizontal="center"/>
    </xf>
    <xf numFmtId="0" fontId="18" fillId="8" borderId="2" xfId="0" applyFont="1" applyFill="1" applyBorder="1" applyAlignment="1">
      <alignment horizontal="center"/>
    </xf>
    <xf numFmtId="0" fontId="18" fillId="8" borderId="16" xfId="3" applyFont="1" applyFill="1" applyBorder="1" applyAlignment="1">
      <alignment horizontal="center"/>
    </xf>
    <xf numFmtId="0" fontId="18" fillId="8" borderId="11" xfId="0" applyFont="1" applyFill="1" applyBorder="1" applyAlignment="1">
      <alignment horizontal="center"/>
    </xf>
    <xf numFmtId="0" fontId="18" fillId="8" borderId="7" xfId="0" applyFont="1" applyFill="1" applyBorder="1" applyAlignment="1">
      <alignment horizontal="center"/>
    </xf>
    <xf numFmtId="0" fontId="18" fillId="8" borderId="8" xfId="0" applyFont="1" applyFill="1" applyBorder="1" applyAlignment="1">
      <alignment horizontal="center"/>
    </xf>
    <xf numFmtId="0" fontId="18" fillId="8" borderId="3" xfId="0" applyFont="1" applyFill="1" applyBorder="1" applyAlignment="1">
      <alignment horizontal="center"/>
    </xf>
    <xf numFmtId="0" fontId="18" fillId="8" borderId="4" xfId="0" applyFont="1" applyFill="1" applyBorder="1" applyAlignment="1">
      <alignment horizontal="center"/>
    </xf>
    <xf numFmtId="0" fontId="18" fillId="8" borderId="5" xfId="0" applyFont="1" applyFill="1" applyBorder="1" applyAlignment="1">
      <alignment horizontal="center"/>
    </xf>
    <xf numFmtId="0" fontId="18" fillId="8" borderId="9" xfId="0" applyFont="1" applyFill="1" applyBorder="1" applyAlignment="1">
      <alignment horizontal="center"/>
    </xf>
    <xf numFmtId="0" fontId="18" fillId="8" borderId="6" xfId="0" applyFont="1" applyFill="1" applyBorder="1" applyAlignment="1">
      <alignment horizontal="center"/>
    </xf>
    <xf numFmtId="0" fontId="18" fillId="8" borderId="10" xfId="0" applyFont="1" applyFill="1" applyBorder="1" applyAlignment="1">
      <alignment horizontal="center"/>
    </xf>
    <xf numFmtId="3" fontId="19" fillId="4" borderId="0" xfId="0" applyNumberFormat="1" applyFont="1" applyFill="1" applyBorder="1" applyAlignment="1">
      <alignment horizontal="justify" vertical="center" wrapText="1"/>
    </xf>
    <xf numFmtId="3" fontId="19" fillId="4" borderId="2" xfId="0" applyNumberFormat="1" applyFont="1" applyFill="1" applyBorder="1" applyAlignment="1">
      <alignment horizontal="justify" vertical="center" wrapText="1"/>
    </xf>
    <xf numFmtId="3" fontId="19" fillId="4" borderId="1" xfId="0" applyNumberFormat="1" applyFont="1" applyFill="1" applyBorder="1" applyAlignment="1">
      <alignment horizontal="left" vertical="center" wrapText="1"/>
    </xf>
    <xf numFmtId="3" fontId="19" fillId="4" borderId="0" xfId="0" applyNumberFormat="1" applyFont="1" applyFill="1" applyBorder="1" applyAlignment="1">
      <alignment horizontal="left" vertical="center" wrapText="1"/>
    </xf>
    <xf numFmtId="3" fontId="19" fillId="4" borderId="2" xfId="0" applyNumberFormat="1" applyFont="1" applyFill="1" applyBorder="1" applyAlignment="1">
      <alignment horizontal="left" vertical="center" wrapText="1"/>
    </xf>
    <xf numFmtId="3" fontId="20" fillId="4" borderId="6" xfId="0" applyNumberFormat="1" applyFont="1" applyFill="1" applyBorder="1" applyAlignment="1">
      <alignment horizontal="left" vertical="center" wrapText="1" indent="3"/>
    </xf>
    <xf numFmtId="3" fontId="20" fillId="4" borderId="10" xfId="0" applyNumberFormat="1" applyFont="1" applyFill="1" applyBorder="1" applyAlignment="1">
      <alignment horizontal="left" vertical="center" wrapText="1" indent="3"/>
    </xf>
    <xf numFmtId="3" fontId="18" fillId="8" borderId="7" xfId="0" applyNumberFormat="1" applyFont="1" applyFill="1" applyBorder="1" applyAlignment="1">
      <alignment horizontal="center" vertical="center"/>
    </xf>
    <xf numFmtId="3" fontId="18" fillId="8" borderId="0" xfId="0" applyNumberFormat="1" applyFont="1" applyFill="1" applyBorder="1" applyAlignment="1">
      <alignment horizontal="center" vertical="center"/>
    </xf>
    <xf numFmtId="3" fontId="18" fillId="8" borderId="4" xfId="0" applyNumberFormat="1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/>
    </xf>
    <xf numFmtId="0" fontId="15" fillId="8" borderId="16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top" wrapText="1" indent="1"/>
    </xf>
    <xf numFmtId="0" fontId="8" fillId="4" borderId="24" xfId="0" applyFont="1" applyFill="1" applyBorder="1" applyAlignment="1">
      <alignment horizontal="left" vertical="top" wrapText="1" indent="1"/>
    </xf>
    <xf numFmtId="3" fontId="33" fillId="9" borderId="0" xfId="0" applyNumberFormat="1" applyFont="1" applyFill="1" applyBorder="1" applyAlignment="1" applyProtection="1">
      <alignment horizontal="center" vertical="center"/>
    </xf>
    <xf numFmtId="3" fontId="2" fillId="9" borderId="38" xfId="0" applyNumberFormat="1" applyFont="1" applyFill="1" applyBorder="1" applyAlignment="1" applyProtection="1">
      <alignment horizontal="center"/>
      <protection locked="0"/>
    </xf>
    <xf numFmtId="3" fontId="35" fillId="7" borderId="40" xfId="0" applyNumberFormat="1" applyFont="1" applyFill="1" applyBorder="1" applyAlignment="1" applyProtection="1">
      <alignment horizontal="center" vertical="center"/>
    </xf>
    <xf numFmtId="0" fontId="5" fillId="9" borderId="0" xfId="0" applyNumberFormat="1" applyFont="1" applyFill="1" applyBorder="1" applyAlignment="1" applyProtection="1">
      <alignment vertical="center" wrapText="1"/>
      <protection locked="0"/>
    </xf>
    <xf numFmtId="0" fontId="33" fillId="9" borderId="0" xfId="0" applyNumberFormat="1" applyFont="1" applyFill="1" applyBorder="1" applyAlignment="1" applyProtection="1">
      <alignment horizontal="center" vertical="center"/>
    </xf>
    <xf numFmtId="0" fontId="2" fillId="9" borderId="38" xfId="0" applyNumberFormat="1" applyFont="1" applyFill="1" applyBorder="1" applyAlignment="1" applyProtection="1">
      <alignment horizontal="center"/>
      <protection locked="0"/>
    </xf>
    <xf numFmtId="0" fontId="35" fillId="7" borderId="39" xfId="0" applyNumberFormat="1" applyFont="1" applyFill="1" applyBorder="1" applyAlignment="1" applyProtection="1">
      <alignment horizontal="center" vertical="center"/>
    </xf>
    <xf numFmtId="0" fontId="35" fillId="7" borderId="40" xfId="0" applyNumberFormat="1" applyFont="1" applyFill="1" applyBorder="1" applyAlignment="1" applyProtection="1">
      <alignment horizontal="center" vertical="center"/>
    </xf>
    <xf numFmtId="0" fontId="5" fillId="9" borderId="42" xfId="0" applyNumberFormat="1" applyFont="1" applyFill="1" applyBorder="1" applyAlignment="1" applyProtection="1">
      <alignment horizontal="center" vertical="top"/>
      <protection locked="0"/>
    </xf>
    <xf numFmtId="0" fontId="5" fillId="9" borderId="43" xfId="0" applyNumberFormat="1" applyFont="1" applyFill="1" applyBorder="1" applyAlignment="1" applyProtection="1">
      <alignment horizontal="center" vertical="top"/>
      <protection locked="0"/>
    </xf>
    <xf numFmtId="0" fontId="5" fillId="9" borderId="45" xfId="0" applyNumberFormat="1" applyFont="1" applyFill="1" applyBorder="1" applyAlignment="1" applyProtection="1">
      <alignment horizontal="center" vertical="top"/>
      <protection locked="0"/>
    </xf>
    <xf numFmtId="0" fontId="5" fillId="9" borderId="47" xfId="0" applyNumberFormat="1" applyFont="1" applyFill="1" applyBorder="1" applyAlignment="1" applyProtection="1">
      <alignment horizontal="center" vertical="top"/>
      <protection locked="0"/>
    </xf>
    <xf numFmtId="0" fontId="18" fillId="8" borderId="25" xfId="0" applyFont="1" applyFill="1" applyBorder="1" applyAlignment="1">
      <alignment horizontal="center" vertical="center"/>
    </xf>
    <xf numFmtId="0" fontId="18" fillId="8" borderId="26" xfId="0" applyFont="1" applyFill="1" applyBorder="1" applyAlignment="1">
      <alignment horizontal="center" vertical="center"/>
    </xf>
    <xf numFmtId="0" fontId="18" fillId="8" borderId="27" xfId="0" applyFont="1" applyFill="1" applyBorder="1" applyAlignment="1">
      <alignment horizontal="center" vertical="center"/>
    </xf>
    <xf numFmtId="0" fontId="18" fillId="8" borderId="28" xfId="0" applyFont="1" applyFill="1" applyBorder="1" applyAlignment="1">
      <alignment horizontal="center" vertical="center"/>
    </xf>
    <xf numFmtId="0" fontId="18" fillId="8" borderId="0" xfId="0" applyFont="1" applyFill="1" applyBorder="1" applyAlignment="1">
      <alignment horizontal="center" vertical="center"/>
    </xf>
    <xf numFmtId="0" fontId="18" fillId="8" borderId="29" xfId="0" applyFont="1" applyFill="1" applyBorder="1" applyAlignment="1">
      <alignment horizontal="center" vertical="center"/>
    </xf>
    <xf numFmtId="0" fontId="18" fillId="8" borderId="30" xfId="0" applyFont="1" applyFill="1" applyBorder="1" applyAlignment="1">
      <alignment horizontal="center" vertical="center"/>
    </xf>
    <xf numFmtId="0" fontId="18" fillId="8" borderId="31" xfId="0" applyFont="1" applyFill="1" applyBorder="1" applyAlignment="1">
      <alignment horizontal="center" vertical="center"/>
    </xf>
    <xf numFmtId="0" fontId="18" fillId="8" borderId="32" xfId="0" applyFont="1" applyFill="1" applyBorder="1" applyAlignment="1">
      <alignment horizontal="center" vertical="center"/>
    </xf>
    <xf numFmtId="0" fontId="19" fillId="4" borderId="36" xfId="0" applyFont="1" applyFill="1" applyBorder="1" applyAlignment="1">
      <alignment horizontal="center" vertical="center" wrapText="1"/>
    </xf>
    <xf numFmtId="0" fontId="19" fillId="4" borderId="33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wrapText="1"/>
    </xf>
    <xf numFmtId="0" fontId="19" fillId="4" borderId="37" xfId="0" applyFont="1" applyFill="1" applyBorder="1" applyAlignment="1">
      <alignment horizontal="center" vertical="center" wrapText="1"/>
    </xf>
    <xf numFmtId="3" fontId="34" fillId="9" borderId="0" xfId="0" applyNumberFormat="1" applyFont="1" applyFill="1" applyBorder="1" applyAlignment="1" applyProtection="1"/>
    <xf numFmtId="3" fontId="2" fillId="9" borderId="0" xfId="0" applyNumberFormat="1" applyFont="1" applyFill="1" applyBorder="1" applyAlignment="1" applyProtection="1">
      <alignment horizontal="center"/>
      <protection locked="0"/>
    </xf>
    <xf numFmtId="3" fontId="2" fillId="9" borderId="0" xfId="0" applyNumberFormat="1" applyFont="1" applyFill="1" applyBorder="1" applyAlignment="1" applyProtection="1">
      <alignment horizontal="center"/>
    </xf>
    <xf numFmtId="3" fontId="35" fillId="7" borderId="39" xfId="0" applyNumberFormat="1" applyFont="1" applyFill="1" applyBorder="1" applyAlignment="1" applyProtection="1">
      <alignment horizontal="center" vertical="center"/>
    </xf>
    <xf numFmtId="3" fontId="35" fillId="7" borderId="0" xfId="0" applyNumberFormat="1" applyFont="1" applyFill="1" applyBorder="1" applyAlignment="1" applyProtection="1">
      <alignment horizontal="center" vertical="center"/>
    </xf>
    <xf numFmtId="3" fontId="34" fillId="9" borderId="42" xfId="0" applyNumberFormat="1" applyFont="1" applyFill="1" applyBorder="1" applyAlignment="1" applyProtection="1">
      <protection locked="0"/>
    </xf>
    <xf numFmtId="3" fontId="19" fillId="0" borderId="11" xfId="0" applyNumberFormat="1" applyFont="1" applyBorder="1" applyAlignment="1">
      <alignment horizontal="left"/>
    </xf>
    <xf numFmtId="3" fontId="19" fillId="0" borderId="8" xfId="0" applyNumberFormat="1" applyFont="1" applyBorder="1"/>
    <xf numFmtId="3" fontId="20" fillId="0" borderId="11" xfId="0" applyNumberFormat="1" applyFont="1" applyBorder="1"/>
    <xf numFmtId="3" fontId="5" fillId="9" borderId="17" xfId="0" applyNumberFormat="1" applyFont="1" applyFill="1" applyBorder="1" applyAlignment="1" applyProtection="1">
      <alignment horizontal="right" vertical="top"/>
      <protection locked="0"/>
    </xf>
    <xf numFmtId="3" fontId="5" fillId="9" borderId="1" xfId="0" applyNumberFormat="1" applyFont="1" applyFill="1" applyBorder="1" applyAlignment="1" applyProtection="1">
      <alignment vertical="top"/>
      <protection locked="0"/>
    </xf>
    <xf numFmtId="3" fontId="5" fillId="9" borderId="18" xfId="0" applyNumberFormat="1" applyFont="1" applyFill="1" applyBorder="1" applyAlignment="1" applyProtection="1">
      <alignment horizontal="right" vertical="top"/>
      <protection locked="0"/>
    </xf>
    <xf numFmtId="3" fontId="19" fillId="0" borderId="1" xfId="0" applyNumberFormat="1" applyFont="1" applyBorder="1" applyAlignment="1">
      <alignment horizontal="left"/>
    </xf>
    <xf numFmtId="3" fontId="5" fillId="0" borderId="18" xfId="0" applyNumberFormat="1" applyFont="1" applyFill="1" applyBorder="1"/>
    <xf numFmtId="3" fontId="5" fillId="9" borderId="42" xfId="0" applyNumberFormat="1" applyFont="1" applyFill="1" applyBorder="1" applyAlignment="1" applyProtection="1">
      <alignment vertical="top"/>
      <protection locked="0"/>
    </xf>
    <xf numFmtId="3" fontId="19" fillId="0" borderId="18" xfId="6" applyNumberFormat="1" applyFont="1" applyFill="1" applyBorder="1"/>
    <xf numFmtId="3" fontId="2" fillId="9" borderId="0" xfId="0" applyNumberFormat="1" applyFont="1" applyFill="1" applyBorder="1" applyAlignment="1" applyProtection="1">
      <alignment vertical="top"/>
      <protection locked="0"/>
    </xf>
    <xf numFmtId="3" fontId="19" fillId="0" borderId="18" xfId="0" applyNumberFormat="1" applyFont="1" applyBorder="1"/>
    <xf numFmtId="3" fontId="20" fillId="0" borderId="0" xfId="0" applyNumberFormat="1" applyFont="1" applyAlignment="1">
      <alignment horizontal="left"/>
    </xf>
    <xf numFmtId="3" fontId="19" fillId="0" borderId="1" xfId="0" applyNumberFormat="1" applyFont="1" applyFill="1" applyBorder="1"/>
    <xf numFmtId="3" fontId="2" fillId="9" borderId="0" xfId="0" applyNumberFormat="1" applyFont="1" applyFill="1" applyBorder="1" applyAlignment="1" applyProtection="1">
      <alignment horizontal="left" vertical="top"/>
      <protection locked="0"/>
    </xf>
    <xf numFmtId="3" fontId="19" fillId="0" borderId="18" xfId="0" applyNumberFormat="1" applyFont="1" applyFill="1" applyBorder="1" applyAlignment="1">
      <alignment wrapText="1"/>
    </xf>
    <xf numFmtId="3" fontId="19" fillId="0" borderId="18" xfId="6" applyNumberFormat="1" applyFont="1" applyFill="1" applyBorder="1" applyAlignment="1"/>
    <xf numFmtId="3" fontId="19" fillId="0" borderId="18" xfId="6" applyNumberFormat="1" applyFont="1" applyFill="1" applyBorder="1" applyAlignment="1">
      <alignment horizontal="right"/>
    </xf>
    <xf numFmtId="3" fontId="2" fillId="9" borderId="45" xfId="0" applyNumberFormat="1" applyFont="1" applyFill="1" applyBorder="1" applyAlignment="1" applyProtection="1">
      <alignment vertical="top"/>
      <protection locked="0"/>
    </xf>
    <xf numFmtId="3" fontId="2" fillId="9" borderId="19" xfId="0" applyNumberFormat="1" applyFont="1" applyFill="1" applyBorder="1" applyAlignment="1" applyProtection="1">
      <alignment horizontal="right" vertical="top"/>
      <protection locked="0"/>
    </xf>
    <xf numFmtId="3" fontId="5" fillId="9" borderId="7" xfId="0" applyNumberFormat="1" applyFont="1" applyFill="1" applyBorder="1" applyAlignment="1" applyProtection="1">
      <alignment vertical="center" wrapText="1"/>
      <protection locked="0"/>
    </xf>
  </cellXfs>
  <cellStyles count="304">
    <cellStyle name="=C:\WINNT\SYSTEM32\COMMAND.COM" xfId="1"/>
    <cellStyle name="20% - Énfasis1 2" xfId="7"/>
    <cellStyle name="20% - Énfasis1 3" xfId="8"/>
    <cellStyle name="20% - Énfasis1 4" xfId="9"/>
    <cellStyle name="20% - Énfasis1 5" xfId="10"/>
    <cellStyle name="20% - Énfasis1 6" xfId="11"/>
    <cellStyle name="20% - Énfasis1 7" xfId="12"/>
    <cellStyle name="20% - Énfasis1 8" xfId="13"/>
    <cellStyle name="20% - Énfasis2 2" xfId="14"/>
    <cellStyle name="20% - Énfasis2 3" xfId="15"/>
    <cellStyle name="20% - Énfasis2 4" xfId="16"/>
    <cellStyle name="20% - Énfasis2 5" xfId="17"/>
    <cellStyle name="20% - Énfasis2 6" xfId="18"/>
    <cellStyle name="20% - Énfasis2 7" xfId="19"/>
    <cellStyle name="20% - Énfasis2 8" xfId="20"/>
    <cellStyle name="20% - Énfasis3 2" xfId="21"/>
    <cellStyle name="20% - Énfasis3 3" xfId="22"/>
    <cellStyle name="20% - Énfasis3 4" xfId="23"/>
    <cellStyle name="20% - Énfasis3 5" xfId="24"/>
    <cellStyle name="20% - Énfasis3 6" xfId="25"/>
    <cellStyle name="20% - Énfasis3 7" xfId="26"/>
    <cellStyle name="20% - Énfasis3 8" xfId="27"/>
    <cellStyle name="20% - Énfasis4 2" xfId="28"/>
    <cellStyle name="20% - Énfasis4 3" xfId="29"/>
    <cellStyle name="20% - Énfasis4 4" xfId="30"/>
    <cellStyle name="20% - Énfasis4 5" xfId="31"/>
    <cellStyle name="20% - Énfasis4 6" xfId="32"/>
    <cellStyle name="20% - Énfasis4 7" xfId="33"/>
    <cellStyle name="20% - Énfasis4 8" xfId="34"/>
    <cellStyle name="20% - Énfasis5 2" xfId="35"/>
    <cellStyle name="20% - Énfasis5 3" xfId="36"/>
    <cellStyle name="20% - Énfasis5 4" xfId="37"/>
    <cellStyle name="20% - Énfasis5 5" xfId="38"/>
    <cellStyle name="20% - Énfasis5 6" xfId="39"/>
    <cellStyle name="20% - Énfasis5 7" xfId="40"/>
    <cellStyle name="20% - Énfasis5 8" xfId="41"/>
    <cellStyle name="20% - Énfasis6 2" xfId="42"/>
    <cellStyle name="20% - Énfasis6 3" xfId="43"/>
    <cellStyle name="20% - Énfasis6 4" xfId="44"/>
    <cellStyle name="20% - Énfasis6 5" xfId="45"/>
    <cellStyle name="20% - Énfasis6 6" xfId="46"/>
    <cellStyle name="20% - Énfasis6 7" xfId="47"/>
    <cellStyle name="20% - Énfasis6 8" xfId="48"/>
    <cellStyle name="40% - Énfasis1 2" xfId="49"/>
    <cellStyle name="40% - Énfasis1 3" xfId="50"/>
    <cellStyle name="40% - Énfasis1 4" xfId="51"/>
    <cellStyle name="40% - Énfasis1 5" xfId="52"/>
    <cellStyle name="40% - Énfasis1 6" xfId="53"/>
    <cellStyle name="40% - Énfasis1 7" xfId="54"/>
    <cellStyle name="40% - Énfasis1 8" xfId="55"/>
    <cellStyle name="40% - Énfasis2 2" xfId="56"/>
    <cellStyle name="40% - Énfasis2 3" xfId="57"/>
    <cellStyle name="40% - Énfasis2 4" xfId="58"/>
    <cellStyle name="40% - Énfasis2 5" xfId="59"/>
    <cellStyle name="40% - Énfasis2 6" xfId="60"/>
    <cellStyle name="40% - Énfasis2 7" xfId="61"/>
    <cellStyle name="40% - Énfasis2 8" xfId="62"/>
    <cellStyle name="40% - Énfasis3 2" xfId="63"/>
    <cellStyle name="40% - Énfasis3 3" xfId="64"/>
    <cellStyle name="40% - Énfasis3 4" xfId="65"/>
    <cellStyle name="40% - Énfasis3 5" xfId="66"/>
    <cellStyle name="40% - Énfasis3 6" xfId="67"/>
    <cellStyle name="40% - Énfasis3 7" xfId="68"/>
    <cellStyle name="40% - Énfasis3 8" xfId="69"/>
    <cellStyle name="40% - Énfasis4 2" xfId="70"/>
    <cellStyle name="40% - Énfasis4 3" xfId="71"/>
    <cellStyle name="40% - Énfasis4 4" xfId="72"/>
    <cellStyle name="40% - Énfasis4 5" xfId="73"/>
    <cellStyle name="40% - Énfasis4 6" xfId="74"/>
    <cellStyle name="40% - Énfasis4 7" xfId="75"/>
    <cellStyle name="40% - Énfasis4 8" xfId="76"/>
    <cellStyle name="40% - Énfasis5 2" xfId="77"/>
    <cellStyle name="40% - Énfasis5 3" xfId="78"/>
    <cellStyle name="40% - Énfasis5 4" xfId="79"/>
    <cellStyle name="40% - Énfasis5 5" xfId="80"/>
    <cellStyle name="40% - Énfasis5 6" xfId="81"/>
    <cellStyle name="40% - Énfasis5 7" xfId="82"/>
    <cellStyle name="40% - Énfasis5 8" xfId="83"/>
    <cellStyle name="40% - Énfasis6 2" xfId="84"/>
    <cellStyle name="40% - Énfasis6 3" xfId="85"/>
    <cellStyle name="40% - Énfasis6 4" xfId="86"/>
    <cellStyle name="40% - Énfasis6 5" xfId="87"/>
    <cellStyle name="40% - Énfasis6 6" xfId="88"/>
    <cellStyle name="40% - Énfasis6 7" xfId="89"/>
    <cellStyle name="40% - Énfasis6 8" xfId="90"/>
    <cellStyle name="60% - Énfasis1 2" xfId="91"/>
    <cellStyle name="60% - Énfasis1 3" xfId="92"/>
    <cellStyle name="60% - Énfasis1 4" xfId="93"/>
    <cellStyle name="60% - Énfasis1 5" xfId="94"/>
    <cellStyle name="60% - Énfasis1 6" xfId="95"/>
    <cellStyle name="60% - Énfasis1 7" xfId="96"/>
    <cellStyle name="60% - Énfasis1 8" xfId="97"/>
    <cellStyle name="60% - Énfasis2 2" xfId="98"/>
    <cellStyle name="60% - Énfasis2 3" xfId="99"/>
    <cellStyle name="60% - Énfasis2 4" xfId="100"/>
    <cellStyle name="60% - Énfasis2 5" xfId="101"/>
    <cellStyle name="60% - Énfasis2 6" xfId="102"/>
    <cellStyle name="60% - Énfasis2 7" xfId="103"/>
    <cellStyle name="60% - Énfasis2 8" xfId="104"/>
    <cellStyle name="60% - Énfasis3 2" xfId="105"/>
    <cellStyle name="60% - Énfasis3 3" xfId="106"/>
    <cellStyle name="60% - Énfasis3 4" xfId="107"/>
    <cellStyle name="60% - Énfasis3 5" xfId="108"/>
    <cellStyle name="60% - Énfasis3 6" xfId="109"/>
    <cellStyle name="60% - Énfasis3 7" xfId="110"/>
    <cellStyle name="60% - Énfasis3 8" xfId="111"/>
    <cellStyle name="60% - Énfasis4 2" xfId="112"/>
    <cellStyle name="60% - Énfasis4 3" xfId="113"/>
    <cellStyle name="60% - Énfasis4 4" xfId="114"/>
    <cellStyle name="60% - Énfasis4 5" xfId="115"/>
    <cellStyle name="60% - Énfasis4 6" xfId="116"/>
    <cellStyle name="60% - Énfasis4 7" xfId="117"/>
    <cellStyle name="60% - Énfasis4 8" xfId="118"/>
    <cellStyle name="60% - Énfasis5 2" xfId="119"/>
    <cellStyle name="60% - Énfasis5 3" xfId="120"/>
    <cellStyle name="60% - Énfasis5 4" xfId="121"/>
    <cellStyle name="60% - Énfasis5 5" xfId="122"/>
    <cellStyle name="60% - Énfasis5 6" xfId="123"/>
    <cellStyle name="60% - Énfasis5 7" xfId="124"/>
    <cellStyle name="60% - Énfasis5 8" xfId="125"/>
    <cellStyle name="60% - Énfasis6 2" xfId="126"/>
    <cellStyle name="60% - Énfasis6 3" xfId="127"/>
    <cellStyle name="60% - Énfasis6 4" xfId="128"/>
    <cellStyle name="60% - Énfasis6 5" xfId="129"/>
    <cellStyle name="60% - Énfasis6 6" xfId="130"/>
    <cellStyle name="60% - Énfasis6 7" xfId="131"/>
    <cellStyle name="60% - Énfasis6 8" xfId="132"/>
    <cellStyle name="Buena 2" xfId="133"/>
    <cellStyle name="Buena 3" xfId="134"/>
    <cellStyle name="Buena 4" xfId="135"/>
    <cellStyle name="Buena 5" xfId="136"/>
    <cellStyle name="Buena 6" xfId="137"/>
    <cellStyle name="Buena 7" xfId="138"/>
    <cellStyle name="Buena 8" xfId="139"/>
    <cellStyle name="Cálculo 2" xfId="140"/>
    <cellStyle name="Cálculo 3" xfId="141"/>
    <cellStyle name="Cálculo 4" xfId="142"/>
    <cellStyle name="Cálculo 5" xfId="143"/>
    <cellStyle name="Cálculo 6" xfId="144"/>
    <cellStyle name="Cálculo 7" xfId="145"/>
    <cellStyle name="Cálculo 8" xfId="146"/>
    <cellStyle name="Celda de comprobación 2" xfId="147"/>
    <cellStyle name="Celda de comprobación 3" xfId="148"/>
    <cellStyle name="Celda de comprobación 4" xfId="149"/>
    <cellStyle name="Celda de comprobación 5" xfId="150"/>
    <cellStyle name="Celda de comprobación 6" xfId="151"/>
    <cellStyle name="Celda de comprobación 7" xfId="152"/>
    <cellStyle name="Celda de comprobación 8" xfId="153"/>
    <cellStyle name="Celda vinculada 2" xfId="154"/>
    <cellStyle name="Celda vinculada 3" xfId="155"/>
    <cellStyle name="Celda vinculada 4" xfId="156"/>
    <cellStyle name="Celda vinculada 5" xfId="157"/>
    <cellStyle name="Celda vinculada 6" xfId="158"/>
    <cellStyle name="Celda vinculada 7" xfId="159"/>
    <cellStyle name="Celda vinculada 8" xfId="160"/>
    <cellStyle name="Currency 2" xfId="161"/>
    <cellStyle name="Encabezado 4 2" xfId="162"/>
    <cellStyle name="Encabezado 4 3" xfId="163"/>
    <cellStyle name="Encabezado 4 4" xfId="164"/>
    <cellStyle name="Encabezado 4 5" xfId="165"/>
    <cellStyle name="Encabezado 4 6" xfId="166"/>
    <cellStyle name="Encabezado 4 7" xfId="167"/>
    <cellStyle name="Encabezado 4 8" xfId="168"/>
    <cellStyle name="Énfasis1 2" xfId="169"/>
    <cellStyle name="Énfasis1 3" xfId="170"/>
    <cellStyle name="Énfasis1 4" xfId="171"/>
    <cellStyle name="Énfasis1 5" xfId="172"/>
    <cellStyle name="Énfasis1 6" xfId="173"/>
    <cellStyle name="Énfasis1 7" xfId="174"/>
    <cellStyle name="Énfasis1 8" xfId="175"/>
    <cellStyle name="Énfasis2 2" xfId="176"/>
    <cellStyle name="Énfasis2 3" xfId="177"/>
    <cellStyle name="Énfasis2 4" xfId="178"/>
    <cellStyle name="Énfasis2 5" xfId="179"/>
    <cellStyle name="Énfasis2 6" xfId="180"/>
    <cellStyle name="Énfasis2 7" xfId="181"/>
    <cellStyle name="Énfasis2 8" xfId="182"/>
    <cellStyle name="Énfasis3 2" xfId="183"/>
    <cellStyle name="Énfasis3 3" xfId="184"/>
    <cellStyle name="Énfasis3 4" xfId="185"/>
    <cellStyle name="Énfasis3 5" xfId="186"/>
    <cellStyle name="Énfasis3 6" xfId="187"/>
    <cellStyle name="Énfasis3 7" xfId="188"/>
    <cellStyle name="Énfasis3 8" xfId="189"/>
    <cellStyle name="Énfasis4 2" xfId="190"/>
    <cellStyle name="Énfasis4 3" xfId="191"/>
    <cellStyle name="Énfasis4 4" xfId="192"/>
    <cellStyle name="Énfasis4 5" xfId="193"/>
    <cellStyle name="Énfasis4 6" xfId="194"/>
    <cellStyle name="Énfasis4 7" xfId="195"/>
    <cellStyle name="Énfasis4 8" xfId="196"/>
    <cellStyle name="Énfasis5 2" xfId="197"/>
    <cellStyle name="Énfasis5 3" xfId="198"/>
    <cellStyle name="Énfasis5 4" xfId="199"/>
    <cellStyle name="Énfasis5 5" xfId="200"/>
    <cellStyle name="Énfasis5 6" xfId="201"/>
    <cellStyle name="Énfasis5 7" xfId="202"/>
    <cellStyle name="Énfasis5 8" xfId="203"/>
    <cellStyle name="Énfasis6 2" xfId="204"/>
    <cellStyle name="Énfasis6 3" xfId="205"/>
    <cellStyle name="Énfasis6 4" xfId="206"/>
    <cellStyle name="Énfasis6 5" xfId="207"/>
    <cellStyle name="Énfasis6 6" xfId="208"/>
    <cellStyle name="Énfasis6 7" xfId="209"/>
    <cellStyle name="Énfasis6 8" xfId="210"/>
    <cellStyle name="Entrada 2" xfId="211"/>
    <cellStyle name="Entrada 3" xfId="212"/>
    <cellStyle name="Entrada 4" xfId="213"/>
    <cellStyle name="Entrada 5" xfId="214"/>
    <cellStyle name="Entrada 6" xfId="215"/>
    <cellStyle name="Entrada 7" xfId="216"/>
    <cellStyle name="Entrada 8" xfId="217"/>
    <cellStyle name="Euro" xfId="218"/>
    <cellStyle name="Euro 2" xfId="219"/>
    <cellStyle name="Incorrecto 2" xfId="220"/>
    <cellStyle name="Incorrecto 3" xfId="221"/>
    <cellStyle name="Incorrecto 4" xfId="222"/>
    <cellStyle name="Incorrecto 5" xfId="223"/>
    <cellStyle name="Incorrecto 6" xfId="224"/>
    <cellStyle name="Incorrecto 7" xfId="225"/>
    <cellStyle name="Incorrecto 8" xfId="226"/>
    <cellStyle name="Millares" xfId="2" builtinId="3"/>
    <cellStyle name="Millares 2" xfId="5"/>
    <cellStyle name="Millares 2 2" xfId="227"/>
    <cellStyle name="Moneda" xfId="6" builtinId="4"/>
    <cellStyle name="Moneda 2" xfId="228"/>
    <cellStyle name="Moneda 3" xfId="229"/>
    <cellStyle name="Neutral 2" xfId="230"/>
    <cellStyle name="Neutral 3" xfId="231"/>
    <cellStyle name="Neutral 4" xfId="232"/>
    <cellStyle name="Neutral 5" xfId="233"/>
    <cellStyle name="Neutral 6" xfId="234"/>
    <cellStyle name="Neutral 7" xfId="235"/>
    <cellStyle name="Neutral 8" xfId="236"/>
    <cellStyle name="Normal" xfId="0" builtinId="0"/>
    <cellStyle name="Normal 2" xfId="3"/>
    <cellStyle name="Normal 2 2" xfId="237"/>
    <cellStyle name="Normal 2 3" xfId="238"/>
    <cellStyle name="Normal 3" xfId="239"/>
    <cellStyle name="Normal 4" xfId="240"/>
    <cellStyle name="Normal 9" xfId="4"/>
    <cellStyle name="Notas 2" xfId="241"/>
    <cellStyle name="Notas 3" xfId="242"/>
    <cellStyle name="Notas 4" xfId="243"/>
    <cellStyle name="Notas 5" xfId="244"/>
    <cellStyle name="Notas 6" xfId="245"/>
    <cellStyle name="Notas 7" xfId="246"/>
    <cellStyle name="Notas 8" xfId="247"/>
    <cellStyle name="Salida 2" xfId="248"/>
    <cellStyle name="Salida 3" xfId="249"/>
    <cellStyle name="Salida 4" xfId="250"/>
    <cellStyle name="Salida 5" xfId="251"/>
    <cellStyle name="Salida 6" xfId="252"/>
    <cellStyle name="Salida 7" xfId="253"/>
    <cellStyle name="Salida 8" xfId="254"/>
    <cellStyle name="Texto de advertencia 2" xfId="255"/>
    <cellStyle name="Texto de advertencia 3" xfId="256"/>
    <cellStyle name="Texto de advertencia 4" xfId="257"/>
    <cellStyle name="Texto de advertencia 5" xfId="258"/>
    <cellStyle name="Texto de advertencia 6" xfId="259"/>
    <cellStyle name="Texto de advertencia 7" xfId="260"/>
    <cellStyle name="Texto de advertencia 8" xfId="261"/>
    <cellStyle name="Texto explicativo 2" xfId="262"/>
    <cellStyle name="Texto explicativo 3" xfId="263"/>
    <cellStyle name="Texto explicativo 4" xfId="264"/>
    <cellStyle name="Texto explicativo 5" xfId="265"/>
    <cellStyle name="Texto explicativo 6" xfId="266"/>
    <cellStyle name="Texto explicativo 7" xfId="267"/>
    <cellStyle name="Texto explicativo 8" xfId="268"/>
    <cellStyle name="Título 1 2" xfId="269"/>
    <cellStyle name="Título 1 3" xfId="270"/>
    <cellStyle name="Título 1 4" xfId="271"/>
    <cellStyle name="Título 1 5" xfId="272"/>
    <cellStyle name="Título 1 6" xfId="273"/>
    <cellStyle name="Título 1 7" xfId="274"/>
    <cellStyle name="Título 1 8" xfId="275"/>
    <cellStyle name="Título 10" xfId="276"/>
    <cellStyle name="Título 2 2" xfId="277"/>
    <cellStyle name="Título 2 3" xfId="278"/>
    <cellStyle name="Título 2 4" xfId="279"/>
    <cellStyle name="Título 2 5" xfId="280"/>
    <cellStyle name="Título 2 6" xfId="281"/>
    <cellStyle name="Título 2 7" xfId="282"/>
    <cellStyle name="Título 2 8" xfId="283"/>
    <cellStyle name="Título 3 2" xfId="284"/>
    <cellStyle name="Título 3 3" xfId="285"/>
    <cellStyle name="Título 3 4" xfId="286"/>
    <cellStyle name="Título 3 5" xfId="287"/>
    <cellStyle name="Título 3 6" xfId="288"/>
    <cellStyle name="Título 3 7" xfId="289"/>
    <cellStyle name="Título 3 8" xfId="290"/>
    <cellStyle name="Título 4" xfId="291"/>
    <cellStyle name="Título 5" xfId="292"/>
    <cellStyle name="Título 6" xfId="293"/>
    <cellStyle name="Título 7" xfId="294"/>
    <cellStyle name="Título 8" xfId="295"/>
    <cellStyle name="Título 9" xfId="296"/>
    <cellStyle name="Total 2" xfId="297"/>
    <cellStyle name="Total 3" xfId="298"/>
    <cellStyle name="Total 4" xfId="299"/>
    <cellStyle name="Total 5" xfId="300"/>
    <cellStyle name="Total 6" xfId="301"/>
    <cellStyle name="Total 7" xfId="302"/>
    <cellStyle name="Total 8" xfId="30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2874818</xdr:colOff>
      <xdr:row>178</xdr:row>
      <xdr:rowOff>121227</xdr:rowOff>
    </xdr:from>
    <xdr:to>
      <xdr:col>3</xdr:col>
      <xdr:colOff>5515841</xdr:colOff>
      <xdr:row>180</xdr:row>
      <xdr:rowOff>155863</xdr:rowOff>
    </xdr:to>
    <xdr:sp macro="" textlink="">
      <xdr:nvSpPr>
        <xdr:cNvPr id="2" name="1 CuadroTexto"/>
        <xdr:cNvSpPr txBox="1"/>
      </xdr:nvSpPr>
      <xdr:spPr>
        <a:xfrm>
          <a:off x="4789343" y="31565850"/>
          <a:ext cx="2641023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000"/>
        </a:p>
        <a:p>
          <a:r>
            <a:rPr lang="es-MX" sz="1000"/>
            <a:t>MARIBEL FLORES GUEVARA</a:t>
          </a:r>
        </a:p>
        <a:p>
          <a:r>
            <a:rPr lang="es-MX" sz="1000"/>
            <a:t>JEFE</a:t>
          </a:r>
          <a:r>
            <a:rPr lang="es-MX" sz="1000" baseline="0"/>
            <a:t> DE DEPARTAMENTO ADMINISTRATIVO</a:t>
          </a:r>
          <a:endParaRPr lang="es-MX" sz="1000"/>
        </a:p>
      </xdr:txBody>
    </xdr:sp>
    <xdr:clientData/>
  </xdr:twoCellAnchor>
  <xdr:twoCellAnchor>
    <xdr:from>
      <xdr:col>3</xdr:col>
      <xdr:colOff>2952751</xdr:colOff>
      <xdr:row>179</xdr:row>
      <xdr:rowOff>25977</xdr:rowOff>
    </xdr:from>
    <xdr:to>
      <xdr:col>3</xdr:col>
      <xdr:colOff>5308023</xdr:colOff>
      <xdr:row>179</xdr:row>
      <xdr:rowOff>25979</xdr:rowOff>
    </xdr:to>
    <xdr:cxnSp macro="">
      <xdr:nvCxnSpPr>
        <xdr:cNvPr id="3" name="2 Conector recto"/>
        <xdr:cNvCxnSpPr/>
      </xdr:nvCxnSpPr>
      <xdr:spPr>
        <a:xfrm flipV="1">
          <a:off x="4867276" y="31565850"/>
          <a:ext cx="235527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103910</xdr:colOff>
      <xdr:row>178</xdr:row>
      <xdr:rowOff>138546</xdr:rowOff>
    </xdr:from>
    <xdr:to>
      <xdr:col>3</xdr:col>
      <xdr:colOff>1982933</xdr:colOff>
      <xdr:row>180</xdr:row>
      <xdr:rowOff>173182</xdr:rowOff>
    </xdr:to>
    <xdr:sp macro="" textlink="">
      <xdr:nvSpPr>
        <xdr:cNvPr id="4" name="3 CuadroTexto"/>
        <xdr:cNvSpPr txBox="1"/>
      </xdr:nvSpPr>
      <xdr:spPr>
        <a:xfrm>
          <a:off x="1256435" y="31565850"/>
          <a:ext cx="2641023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000"/>
        </a:p>
        <a:p>
          <a:r>
            <a:rPr lang="es-MX" sz="1000"/>
            <a:t>NÉSTOR MONTAÑEZ SAUCEDO</a:t>
          </a:r>
        </a:p>
        <a:p>
          <a:r>
            <a:rPr lang="es-MX" sz="1000"/>
            <a:t>DIRECTOR</a:t>
          </a:r>
          <a:r>
            <a:rPr lang="es-MX" sz="1000" baseline="0"/>
            <a:t> GENERAL</a:t>
          </a:r>
          <a:endParaRPr lang="es-MX" sz="1000"/>
        </a:p>
      </xdr:txBody>
    </xdr:sp>
    <xdr:clientData/>
  </xdr:twoCellAnchor>
  <xdr:twoCellAnchor>
    <xdr:from>
      <xdr:col>2</xdr:col>
      <xdr:colOff>95250</xdr:colOff>
      <xdr:row>179</xdr:row>
      <xdr:rowOff>25976</xdr:rowOff>
    </xdr:from>
    <xdr:to>
      <xdr:col>3</xdr:col>
      <xdr:colOff>1688522</xdr:colOff>
      <xdr:row>179</xdr:row>
      <xdr:rowOff>25978</xdr:rowOff>
    </xdr:to>
    <xdr:cxnSp macro="">
      <xdr:nvCxnSpPr>
        <xdr:cNvPr id="5" name="4 Conector recto"/>
        <xdr:cNvCxnSpPr/>
      </xdr:nvCxnSpPr>
      <xdr:spPr>
        <a:xfrm flipV="1">
          <a:off x="1247775" y="31565850"/>
          <a:ext cx="235527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uenta%20armonizada%20escritorio\Gobierno%20de%20la%20Entidad%20Federativa\CEAT\CEAT%20CUENTA%20ARMONIZAD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DADES"/>
      <sheetName val="SITUACIÓN FINANCIERA"/>
      <sheetName val="DIFERENCIAS"/>
      <sheetName val="CAMBIOS SIT F."/>
      <sheetName val="ACTIVO"/>
      <sheetName val="DEUDA"/>
      <sheetName val="VARIACIÓN"/>
      <sheetName val="FLUJO EFEC"/>
      <sheetName val="anal. ingresos"/>
      <sheetName val="clas. adminis"/>
      <sheetName val="clas. econom"/>
      <sheetName val="funcional"/>
      <sheetName val="obj. gasto"/>
      <sheetName val="EDO PPTO EG "/>
      <sheetName val="endeudamiento"/>
      <sheetName val="int deuda"/>
      <sheetName val="ind. fiscal"/>
      <sheetName val="PROGRAMATICA"/>
      <sheetName val="BIENES MUEBLES"/>
      <sheetName val="INMUEBLES"/>
      <sheetName val="CUENTAS"/>
    </sheetNames>
    <sheetDataSet>
      <sheetData sheetId="0">
        <row r="7">
          <cell r="D7" t="str">
            <v>Comision Estatal de Agua de Tlaxcala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90" zoomScaleNormal="90" workbookViewId="0">
      <selection sqref="A1:K62"/>
    </sheetView>
  </sheetViews>
  <sheetFormatPr baseColWidth="10" defaultColWidth="11.42578125" defaultRowHeight="12"/>
  <cols>
    <col min="1" max="1" width="4.28515625" style="299" customWidth="1"/>
    <col min="2" max="2" width="24.28515625" style="299" customWidth="1"/>
    <col min="3" max="3" width="23.7109375" style="299" customWidth="1"/>
    <col min="4" max="5" width="20.5703125" style="299" customWidth="1"/>
    <col min="6" max="6" width="7.7109375" style="299" customWidth="1"/>
    <col min="7" max="7" width="27.140625" style="320" customWidth="1"/>
    <col min="8" max="8" width="33.85546875" style="320" customWidth="1"/>
    <col min="9" max="10" width="20.5703125" style="299" customWidth="1"/>
    <col min="11" max="11" width="4.28515625" style="299" customWidth="1"/>
    <col min="12" max="16384" width="11.42578125" style="299"/>
  </cols>
  <sheetData>
    <row r="1" spans="1:11" s="257" customFormat="1">
      <c r="B1" s="298"/>
      <c r="C1" s="482" t="s">
        <v>609</v>
      </c>
      <c r="D1" s="482"/>
      <c r="E1" s="482"/>
      <c r="F1" s="482"/>
      <c r="G1" s="482"/>
      <c r="H1" s="482"/>
      <c r="I1" s="482"/>
      <c r="J1" s="298"/>
      <c r="K1" s="298"/>
    </row>
    <row r="2" spans="1:11">
      <c r="B2" s="300"/>
      <c r="C2" s="482" t="s">
        <v>84</v>
      </c>
      <c r="D2" s="482"/>
      <c r="E2" s="482"/>
      <c r="F2" s="482"/>
      <c r="G2" s="482"/>
      <c r="H2" s="482"/>
      <c r="I2" s="482"/>
      <c r="J2" s="300"/>
      <c r="K2" s="300"/>
    </row>
    <row r="3" spans="1:11">
      <c r="B3" s="300"/>
      <c r="C3" s="482" t="s">
        <v>664</v>
      </c>
      <c r="D3" s="482"/>
      <c r="E3" s="482"/>
      <c r="F3" s="482"/>
      <c r="G3" s="482"/>
      <c r="H3" s="482"/>
      <c r="I3" s="482"/>
      <c r="J3" s="300"/>
      <c r="K3" s="300"/>
    </row>
    <row r="4" spans="1:11">
      <c r="B4" s="300"/>
      <c r="C4" s="482" t="s">
        <v>1</v>
      </c>
      <c r="D4" s="482"/>
      <c r="E4" s="482"/>
      <c r="F4" s="482"/>
      <c r="G4" s="482"/>
      <c r="H4" s="482"/>
      <c r="I4" s="482"/>
      <c r="J4" s="300"/>
      <c r="K4" s="300"/>
    </row>
    <row r="5" spans="1:11" ht="6" customHeight="1">
      <c r="A5" s="301"/>
      <c r="B5" s="301"/>
      <c r="C5" s="302"/>
      <c r="D5" s="302"/>
      <c r="E5" s="302"/>
      <c r="F5" s="302"/>
      <c r="G5" s="302"/>
      <c r="H5" s="302"/>
      <c r="I5" s="257"/>
      <c r="J5" s="257"/>
      <c r="K5" s="257"/>
    </row>
    <row r="6" spans="1:11" ht="16.5" customHeight="1">
      <c r="A6" s="301"/>
      <c r="B6" s="303" t="s">
        <v>4</v>
      </c>
      <c r="C6" s="483" t="s">
        <v>414</v>
      </c>
      <c r="D6" s="483"/>
      <c r="E6" s="483"/>
      <c r="F6" s="483"/>
      <c r="G6" s="483"/>
      <c r="H6" s="483"/>
      <c r="I6" s="483"/>
      <c r="J6" s="483"/>
      <c r="K6" s="257"/>
    </row>
    <row r="7" spans="1:11" s="257" customFormat="1" ht="3" customHeight="1">
      <c r="A7" s="301"/>
      <c r="B7" s="304"/>
      <c r="C7" s="304"/>
      <c r="D7" s="304"/>
      <c r="E7" s="304"/>
      <c r="F7" s="302"/>
      <c r="G7" s="305"/>
      <c r="H7" s="305"/>
    </row>
    <row r="8" spans="1:11" s="257" customFormat="1" ht="3" customHeight="1">
      <c r="A8" s="306"/>
      <c r="B8" s="306"/>
      <c r="C8" s="306"/>
      <c r="D8" s="307"/>
      <c r="E8" s="307"/>
      <c r="F8" s="308"/>
      <c r="G8" s="305"/>
      <c r="H8" s="305"/>
    </row>
    <row r="9" spans="1:11" s="313" customFormat="1" ht="20.100000000000001" customHeight="1">
      <c r="A9" s="309"/>
      <c r="B9" s="480" t="s">
        <v>75</v>
      </c>
      <c r="C9" s="480"/>
      <c r="D9" s="466">
        <v>2016</v>
      </c>
      <c r="E9" s="466">
        <v>2015</v>
      </c>
      <c r="F9" s="467"/>
      <c r="G9" s="481" t="s">
        <v>75</v>
      </c>
      <c r="H9" s="481"/>
      <c r="I9" s="466">
        <v>2016</v>
      </c>
      <c r="J9" s="466">
        <v>2015</v>
      </c>
      <c r="K9" s="312"/>
    </row>
    <row r="10" spans="1:11" s="257" customFormat="1" ht="3" customHeight="1">
      <c r="A10" s="314"/>
      <c r="B10" s="315"/>
      <c r="C10" s="315"/>
      <c r="D10" s="316"/>
      <c r="E10" s="316"/>
      <c r="F10" s="305"/>
      <c r="G10" s="305"/>
      <c r="H10" s="305"/>
      <c r="K10" s="317"/>
    </row>
    <row r="11" spans="1:11" s="320" customFormat="1">
      <c r="A11" s="318"/>
      <c r="B11" s="485" t="s">
        <v>85</v>
      </c>
      <c r="C11" s="485"/>
      <c r="D11" s="94"/>
      <c r="E11" s="94"/>
      <c r="F11" s="145"/>
      <c r="G11" s="485" t="s">
        <v>86</v>
      </c>
      <c r="H11" s="485"/>
      <c r="I11" s="94"/>
      <c r="J11" s="94"/>
      <c r="K11" s="319"/>
    </row>
    <row r="12" spans="1:11">
      <c r="A12" s="321"/>
      <c r="B12" s="486" t="s">
        <v>87</v>
      </c>
      <c r="C12" s="486"/>
      <c r="D12" s="95">
        <f>SUM(D13:D20)</f>
        <v>1409</v>
      </c>
      <c r="E12" s="95">
        <f>SUM(E13:E20)</f>
        <v>6116</v>
      </c>
      <c r="F12" s="145"/>
      <c r="G12" s="485" t="s">
        <v>88</v>
      </c>
      <c r="H12" s="485"/>
      <c r="I12" s="95">
        <f>SUM(I13:I15)</f>
        <v>1495558</v>
      </c>
      <c r="J12" s="95">
        <f>SUM(J13:J15)</f>
        <v>3231828</v>
      </c>
      <c r="K12" s="322"/>
    </row>
    <row r="13" spans="1:11">
      <c r="A13" s="323"/>
      <c r="B13" s="484" t="s">
        <v>89</v>
      </c>
      <c r="C13" s="484"/>
      <c r="D13" s="147">
        <v>0</v>
      </c>
      <c r="E13" s="147">
        <v>0</v>
      </c>
      <c r="F13" s="145"/>
      <c r="G13" s="484" t="s">
        <v>90</v>
      </c>
      <c r="H13" s="484"/>
      <c r="I13" s="147">
        <v>1234466</v>
      </c>
      <c r="J13" s="95">
        <v>2690506</v>
      </c>
      <c r="K13" s="322"/>
    </row>
    <row r="14" spans="1:11">
      <c r="A14" s="323"/>
      <c r="B14" s="484" t="s">
        <v>91</v>
      </c>
      <c r="C14" s="484"/>
      <c r="D14" s="147">
        <v>0</v>
      </c>
      <c r="E14" s="147">
        <v>0</v>
      </c>
      <c r="F14" s="145"/>
      <c r="G14" s="484" t="s">
        <v>92</v>
      </c>
      <c r="H14" s="484"/>
      <c r="I14" s="147">
        <v>126495</v>
      </c>
      <c r="J14" s="147">
        <v>282107</v>
      </c>
      <c r="K14" s="322"/>
    </row>
    <row r="15" spans="1:11" ht="12" customHeight="1">
      <c r="A15" s="323"/>
      <c r="B15" s="484" t="s">
        <v>93</v>
      </c>
      <c r="C15" s="484"/>
      <c r="D15" s="147">
        <v>0</v>
      </c>
      <c r="E15" s="147">
        <v>0</v>
      </c>
      <c r="F15" s="145"/>
      <c r="G15" s="484" t="s">
        <v>94</v>
      </c>
      <c r="H15" s="484"/>
      <c r="I15" s="147">
        <v>134597</v>
      </c>
      <c r="J15" s="147">
        <v>259215</v>
      </c>
      <c r="K15" s="322"/>
    </row>
    <row r="16" spans="1:11">
      <c r="A16" s="323"/>
      <c r="B16" s="484" t="s">
        <v>95</v>
      </c>
      <c r="C16" s="484"/>
      <c r="D16" s="147">
        <v>0</v>
      </c>
      <c r="E16" s="147">
        <v>0</v>
      </c>
      <c r="F16" s="145"/>
      <c r="G16" s="324"/>
      <c r="H16" s="94"/>
      <c r="I16" s="295"/>
      <c r="J16" s="295"/>
      <c r="K16" s="322"/>
    </row>
    <row r="17" spans="1:11">
      <c r="A17" s="323"/>
      <c r="B17" s="484" t="s">
        <v>96</v>
      </c>
      <c r="C17" s="484"/>
      <c r="D17" s="147">
        <v>1409</v>
      </c>
      <c r="E17" s="147">
        <v>6116</v>
      </c>
      <c r="F17" s="145"/>
      <c r="G17" s="485" t="s">
        <v>200</v>
      </c>
      <c r="H17" s="485"/>
      <c r="I17" s="95">
        <f>SUM(I18:I26)</f>
        <v>0</v>
      </c>
      <c r="J17" s="95">
        <f>SUM(J18:J26)</f>
        <v>2873823</v>
      </c>
      <c r="K17" s="322"/>
    </row>
    <row r="18" spans="1:11">
      <c r="A18" s="323"/>
      <c r="B18" s="484" t="s">
        <v>97</v>
      </c>
      <c r="C18" s="484"/>
      <c r="D18" s="147">
        <v>0</v>
      </c>
      <c r="E18" s="147">
        <v>0</v>
      </c>
      <c r="F18" s="145"/>
      <c r="G18" s="484" t="s">
        <v>98</v>
      </c>
      <c r="H18" s="484"/>
      <c r="I18" s="147">
        <v>0</v>
      </c>
      <c r="J18" s="147">
        <v>2873823</v>
      </c>
      <c r="K18" s="322"/>
    </row>
    <row r="19" spans="1:11">
      <c r="A19" s="323"/>
      <c r="B19" s="484" t="s">
        <v>99</v>
      </c>
      <c r="C19" s="484"/>
      <c r="D19" s="147">
        <v>0</v>
      </c>
      <c r="E19" s="147">
        <v>0</v>
      </c>
      <c r="F19" s="145"/>
      <c r="G19" s="484" t="s">
        <v>100</v>
      </c>
      <c r="H19" s="484"/>
      <c r="I19" s="147">
        <v>0</v>
      </c>
      <c r="J19" s="147">
        <v>0</v>
      </c>
      <c r="K19" s="322"/>
    </row>
    <row r="20" spans="1:11" ht="52.5" customHeight="1">
      <c r="A20" s="323"/>
      <c r="B20" s="487" t="s">
        <v>101</v>
      </c>
      <c r="C20" s="487"/>
      <c r="D20" s="147">
        <v>0</v>
      </c>
      <c r="E20" s="147">
        <v>0</v>
      </c>
      <c r="F20" s="145"/>
      <c r="G20" s="484" t="s">
        <v>102</v>
      </c>
      <c r="H20" s="484"/>
      <c r="I20" s="147">
        <v>0</v>
      </c>
      <c r="J20" s="147">
        <v>0</v>
      </c>
      <c r="K20" s="322"/>
    </row>
    <row r="21" spans="1:11">
      <c r="A21" s="321"/>
      <c r="B21" s="324"/>
      <c r="C21" s="94"/>
      <c r="D21" s="295"/>
      <c r="E21" s="295"/>
      <c r="F21" s="145"/>
      <c r="G21" s="484" t="s">
        <v>103</v>
      </c>
      <c r="H21" s="484"/>
      <c r="I21" s="147">
        <v>0</v>
      </c>
      <c r="J21" s="147">
        <v>0</v>
      </c>
      <c r="K21" s="322"/>
    </row>
    <row r="22" spans="1:11" ht="29.25" customHeight="1">
      <c r="A22" s="321"/>
      <c r="B22" s="486" t="s">
        <v>104</v>
      </c>
      <c r="C22" s="486"/>
      <c r="D22" s="95">
        <f>D23+D24</f>
        <v>17362045</v>
      </c>
      <c r="E22" s="95">
        <f>E23+E24</f>
        <v>24272355</v>
      </c>
      <c r="F22" s="145"/>
      <c r="G22" s="484" t="s">
        <v>105</v>
      </c>
      <c r="H22" s="484"/>
      <c r="I22" s="147">
        <v>0</v>
      </c>
      <c r="J22" s="147">
        <v>0</v>
      </c>
      <c r="K22" s="322"/>
    </row>
    <row r="23" spans="1:11">
      <c r="A23" s="323"/>
      <c r="B23" s="484" t="s">
        <v>106</v>
      </c>
      <c r="C23" s="484"/>
      <c r="D23" s="96">
        <v>17362045</v>
      </c>
      <c r="E23" s="96">
        <v>24272355</v>
      </c>
      <c r="F23" s="145"/>
      <c r="G23" s="484" t="s">
        <v>107</v>
      </c>
      <c r="H23" s="484"/>
      <c r="I23" s="147">
        <v>0</v>
      </c>
      <c r="J23" s="147">
        <v>0</v>
      </c>
      <c r="K23" s="322"/>
    </row>
    <row r="24" spans="1:11">
      <c r="A24" s="323"/>
      <c r="B24" s="484" t="s">
        <v>199</v>
      </c>
      <c r="C24" s="484"/>
      <c r="D24" s="147">
        <v>0</v>
      </c>
      <c r="E24" s="147">
        <v>0</v>
      </c>
      <c r="F24" s="145"/>
      <c r="G24" s="484" t="s">
        <v>108</v>
      </c>
      <c r="H24" s="484"/>
      <c r="I24" s="147">
        <v>0</v>
      </c>
      <c r="J24" s="147">
        <v>0</v>
      </c>
      <c r="K24" s="322"/>
    </row>
    <row r="25" spans="1:11">
      <c r="A25" s="321"/>
      <c r="B25" s="324"/>
      <c r="C25" s="94"/>
      <c r="D25" s="295"/>
      <c r="E25" s="295"/>
      <c r="F25" s="145"/>
      <c r="G25" s="484" t="s">
        <v>109</v>
      </c>
      <c r="H25" s="484"/>
      <c r="I25" s="147">
        <v>0</v>
      </c>
      <c r="J25" s="147">
        <v>0</v>
      </c>
      <c r="K25" s="322"/>
    </row>
    <row r="26" spans="1:11">
      <c r="A26" s="323"/>
      <c r="B26" s="486" t="s">
        <v>110</v>
      </c>
      <c r="C26" s="486"/>
      <c r="D26" s="95">
        <f>SUM(D27:D31)</f>
        <v>0</v>
      </c>
      <c r="E26" s="95">
        <f>SUM(E27:E31)</f>
        <v>0</v>
      </c>
      <c r="F26" s="145"/>
      <c r="G26" s="484" t="s">
        <v>111</v>
      </c>
      <c r="H26" s="484"/>
      <c r="I26" s="147">
        <v>0</v>
      </c>
      <c r="J26" s="147">
        <v>0</v>
      </c>
      <c r="K26" s="322"/>
    </row>
    <row r="27" spans="1:11">
      <c r="A27" s="323"/>
      <c r="B27" s="484" t="s">
        <v>112</v>
      </c>
      <c r="C27" s="484"/>
      <c r="D27" s="147">
        <v>0</v>
      </c>
      <c r="E27" s="147">
        <v>0</v>
      </c>
      <c r="F27" s="145"/>
      <c r="G27" s="324"/>
      <c r="H27" s="94"/>
      <c r="I27" s="295"/>
      <c r="J27" s="295"/>
      <c r="K27" s="322"/>
    </row>
    <row r="28" spans="1:11">
      <c r="A28" s="323"/>
      <c r="B28" s="484" t="s">
        <v>113</v>
      </c>
      <c r="C28" s="484"/>
      <c r="D28" s="147">
        <v>0</v>
      </c>
      <c r="E28" s="147">
        <v>0</v>
      </c>
      <c r="F28" s="145"/>
      <c r="G28" s="486" t="s">
        <v>106</v>
      </c>
      <c r="H28" s="486"/>
      <c r="I28" s="95">
        <f>SUM(I29:I31)</f>
        <v>0</v>
      </c>
      <c r="J28" s="95">
        <f>SUM(J29:J31)</f>
        <v>0</v>
      </c>
      <c r="K28" s="322"/>
    </row>
    <row r="29" spans="1:11" ht="26.25" customHeight="1">
      <c r="A29" s="323"/>
      <c r="B29" s="487" t="s">
        <v>114</v>
      </c>
      <c r="C29" s="487"/>
      <c r="D29" s="147">
        <v>0</v>
      </c>
      <c r="E29" s="147">
        <v>0</v>
      </c>
      <c r="F29" s="145"/>
      <c r="G29" s="484" t="s">
        <v>115</v>
      </c>
      <c r="H29" s="484"/>
      <c r="I29" s="147">
        <v>0</v>
      </c>
      <c r="J29" s="147">
        <v>0</v>
      </c>
      <c r="K29" s="322"/>
    </row>
    <row r="30" spans="1:11">
      <c r="A30" s="323"/>
      <c r="B30" s="484" t="s">
        <v>116</v>
      </c>
      <c r="C30" s="484"/>
      <c r="D30" s="147">
        <v>0</v>
      </c>
      <c r="E30" s="147">
        <v>0</v>
      </c>
      <c r="F30" s="145"/>
      <c r="G30" s="484" t="s">
        <v>50</v>
      </c>
      <c r="H30" s="484"/>
      <c r="I30" s="147">
        <v>0</v>
      </c>
      <c r="J30" s="147">
        <v>0</v>
      </c>
      <c r="K30" s="322"/>
    </row>
    <row r="31" spans="1:11">
      <c r="A31" s="323"/>
      <c r="B31" s="484" t="s">
        <v>117</v>
      </c>
      <c r="C31" s="484"/>
      <c r="D31" s="147">
        <v>0</v>
      </c>
      <c r="E31" s="147">
        <v>0</v>
      </c>
      <c r="F31" s="145"/>
      <c r="G31" s="484" t="s">
        <v>118</v>
      </c>
      <c r="H31" s="484"/>
      <c r="I31" s="147">
        <v>0</v>
      </c>
      <c r="J31" s="147">
        <v>0</v>
      </c>
      <c r="K31" s="322"/>
    </row>
    <row r="32" spans="1:11">
      <c r="A32" s="321"/>
      <c r="B32" s="324"/>
      <c r="C32" s="296"/>
      <c r="D32" s="94"/>
      <c r="E32" s="94"/>
      <c r="F32" s="145"/>
      <c r="G32" s="324"/>
      <c r="H32" s="94"/>
      <c r="I32" s="295"/>
      <c r="J32" s="295"/>
      <c r="K32" s="322"/>
    </row>
    <row r="33" spans="1:11">
      <c r="A33" s="325"/>
      <c r="B33" s="488" t="s">
        <v>119</v>
      </c>
      <c r="C33" s="488"/>
      <c r="D33" s="296">
        <f>D12+D22+D26</f>
        <v>17363454</v>
      </c>
      <c r="E33" s="296">
        <f>E12+E22+E26</f>
        <v>24278471</v>
      </c>
      <c r="F33" s="326"/>
      <c r="G33" s="485" t="s">
        <v>120</v>
      </c>
      <c r="H33" s="485"/>
      <c r="I33" s="101">
        <f>SUM(I34:I38)</f>
        <v>0</v>
      </c>
      <c r="J33" s="101">
        <f>SUM(J34:J38)</f>
        <v>0</v>
      </c>
      <c r="K33" s="322"/>
    </row>
    <row r="34" spans="1:11">
      <c r="A34" s="321"/>
      <c r="B34" s="488"/>
      <c r="C34" s="488"/>
      <c r="D34" s="94"/>
      <c r="E34" s="94"/>
      <c r="F34" s="145"/>
      <c r="G34" s="484" t="s">
        <v>121</v>
      </c>
      <c r="H34" s="484"/>
      <c r="I34" s="147">
        <v>0</v>
      </c>
      <c r="J34" s="147">
        <v>0</v>
      </c>
      <c r="K34" s="322"/>
    </row>
    <row r="35" spans="1:11">
      <c r="A35" s="327"/>
      <c r="B35" s="145"/>
      <c r="C35" s="145"/>
      <c r="D35" s="145"/>
      <c r="E35" s="145"/>
      <c r="F35" s="145"/>
      <c r="G35" s="484" t="s">
        <v>122</v>
      </c>
      <c r="H35" s="484"/>
      <c r="I35" s="147">
        <v>0</v>
      </c>
      <c r="J35" s="147">
        <v>0</v>
      </c>
      <c r="K35" s="322"/>
    </row>
    <row r="36" spans="1:11">
      <c r="A36" s="327"/>
      <c r="B36" s="145"/>
      <c r="C36" s="145"/>
      <c r="D36" s="145"/>
      <c r="E36" s="145"/>
      <c r="F36" s="145"/>
      <c r="G36" s="484" t="s">
        <v>123</v>
      </c>
      <c r="H36" s="484"/>
      <c r="I36" s="147">
        <v>0</v>
      </c>
      <c r="J36" s="147">
        <v>0</v>
      </c>
      <c r="K36" s="322"/>
    </row>
    <row r="37" spans="1:11">
      <c r="A37" s="327"/>
      <c r="B37" s="145"/>
      <c r="C37" s="145"/>
      <c r="D37" s="145"/>
      <c r="E37" s="145"/>
      <c r="F37" s="145"/>
      <c r="G37" s="484" t="s">
        <v>124</v>
      </c>
      <c r="H37" s="484"/>
      <c r="I37" s="147">
        <v>0</v>
      </c>
      <c r="J37" s="147">
        <v>0</v>
      </c>
      <c r="K37" s="322"/>
    </row>
    <row r="38" spans="1:11">
      <c r="A38" s="327"/>
      <c r="B38" s="145"/>
      <c r="C38" s="145"/>
      <c r="D38" s="145"/>
      <c r="E38" s="145"/>
      <c r="F38" s="145"/>
      <c r="G38" s="484" t="s">
        <v>125</v>
      </c>
      <c r="H38" s="484"/>
      <c r="I38" s="147">
        <v>0</v>
      </c>
      <c r="J38" s="147">
        <v>0</v>
      </c>
      <c r="K38" s="322"/>
    </row>
    <row r="39" spans="1:11">
      <c r="A39" s="327"/>
      <c r="B39" s="145"/>
      <c r="C39" s="145"/>
      <c r="D39" s="145"/>
      <c r="E39" s="145"/>
      <c r="F39" s="145"/>
      <c r="G39" s="324"/>
      <c r="H39" s="94"/>
      <c r="I39" s="295"/>
      <c r="J39" s="295"/>
      <c r="K39" s="322"/>
    </row>
    <row r="40" spans="1:11">
      <c r="A40" s="327"/>
      <c r="B40" s="145"/>
      <c r="C40" s="145"/>
      <c r="D40" s="145"/>
      <c r="E40" s="145"/>
      <c r="F40" s="145"/>
      <c r="G40" s="486" t="s">
        <v>126</v>
      </c>
      <c r="H40" s="486"/>
      <c r="I40" s="101">
        <f>SUM(I41:I46)</f>
        <v>0</v>
      </c>
      <c r="J40" s="101">
        <f>SUM(J41:J46)</f>
        <v>0</v>
      </c>
      <c r="K40" s="322"/>
    </row>
    <row r="41" spans="1:11" ht="26.25" customHeight="1">
      <c r="A41" s="327"/>
      <c r="B41" s="145"/>
      <c r="C41" s="145"/>
      <c r="D41" s="145"/>
      <c r="E41" s="145"/>
      <c r="F41" s="145"/>
      <c r="G41" s="487" t="s">
        <v>127</v>
      </c>
      <c r="H41" s="487"/>
      <c r="I41" s="147">
        <v>0</v>
      </c>
      <c r="J41" s="147">
        <v>0</v>
      </c>
      <c r="K41" s="322"/>
    </row>
    <row r="42" spans="1:11">
      <c r="A42" s="327"/>
      <c r="B42" s="145"/>
      <c r="C42" s="145"/>
      <c r="D42" s="145"/>
      <c r="E42" s="145"/>
      <c r="F42" s="145"/>
      <c r="G42" s="484" t="s">
        <v>128</v>
      </c>
      <c r="H42" s="484"/>
      <c r="I42" s="147">
        <v>0</v>
      </c>
      <c r="J42" s="147">
        <v>0</v>
      </c>
      <c r="K42" s="322"/>
    </row>
    <row r="43" spans="1:11" ht="12" customHeight="1">
      <c r="A43" s="327"/>
      <c r="B43" s="145"/>
      <c r="C43" s="145"/>
      <c r="D43" s="145"/>
      <c r="E43" s="145"/>
      <c r="F43" s="145"/>
      <c r="G43" s="484" t="s">
        <v>129</v>
      </c>
      <c r="H43" s="484"/>
      <c r="I43" s="147">
        <v>0</v>
      </c>
      <c r="J43" s="147">
        <v>0</v>
      </c>
      <c r="K43" s="322"/>
    </row>
    <row r="44" spans="1:11" ht="25.5" customHeight="1">
      <c r="A44" s="327"/>
      <c r="B44" s="145"/>
      <c r="C44" s="145"/>
      <c r="D44" s="145"/>
      <c r="E44" s="145"/>
      <c r="F44" s="145"/>
      <c r="G44" s="487" t="s">
        <v>201</v>
      </c>
      <c r="H44" s="487"/>
      <c r="I44" s="147">
        <v>0</v>
      </c>
      <c r="J44" s="147">
        <v>0</v>
      </c>
      <c r="K44" s="322"/>
    </row>
    <row r="45" spans="1:11">
      <c r="A45" s="327"/>
      <c r="B45" s="145"/>
      <c r="C45" s="145"/>
      <c r="D45" s="145"/>
      <c r="E45" s="145"/>
      <c r="F45" s="145"/>
      <c r="G45" s="484" t="s">
        <v>130</v>
      </c>
      <c r="H45" s="484"/>
      <c r="I45" s="147">
        <v>0</v>
      </c>
      <c r="J45" s="147">
        <v>0</v>
      </c>
      <c r="K45" s="322"/>
    </row>
    <row r="46" spans="1:11">
      <c r="A46" s="327"/>
      <c r="B46" s="145"/>
      <c r="C46" s="145"/>
      <c r="D46" s="145"/>
      <c r="E46" s="145"/>
      <c r="F46" s="145"/>
      <c r="G46" s="484" t="s">
        <v>131</v>
      </c>
      <c r="H46" s="484"/>
      <c r="I46" s="147">
        <v>0</v>
      </c>
      <c r="J46" s="147">
        <v>0</v>
      </c>
      <c r="K46" s="322"/>
    </row>
    <row r="47" spans="1:11">
      <c r="A47" s="327"/>
      <c r="B47" s="145"/>
      <c r="C47" s="145"/>
      <c r="D47" s="145"/>
      <c r="E47" s="145"/>
      <c r="F47" s="145"/>
      <c r="G47" s="324"/>
      <c r="H47" s="94"/>
      <c r="I47" s="295"/>
      <c r="J47" s="295"/>
      <c r="K47" s="322"/>
    </row>
    <row r="48" spans="1:11">
      <c r="A48" s="327"/>
      <c r="B48" s="145"/>
      <c r="C48" s="145"/>
      <c r="D48" s="145"/>
      <c r="E48" s="145"/>
      <c r="F48" s="145"/>
      <c r="G48" s="486" t="s">
        <v>132</v>
      </c>
      <c r="H48" s="486"/>
      <c r="I48" s="101">
        <f>SUM(I49)</f>
        <v>11662534</v>
      </c>
      <c r="J48" s="101">
        <f>SUM(J49)</f>
        <v>18030945</v>
      </c>
      <c r="K48" s="322"/>
    </row>
    <row r="49" spans="1:11">
      <c r="A49" s="327"/>
      <c r="B49" s="145"/>
      <c r="C49" s="145"/>
      <c r="D49" s="145"/>
      <c r="E49" s="145"/>
      <c r="F49" s="145"/>
      <c r="G49" s="484" t="s">
        <v>133</v>
      </c>
      <c r="H49" s="484"/>
      <c r="I49" s="147">
        <v>11662534</v>
      </c>
      <c r="J49" s="147">
        <v>18030945</v>
      </c>
      <c r="K49" s="322"/>
    </row>
    <row r="50" spans="1:11">
      <c r="A50" s="327"/>
      <c r="B50" s="145"/>
      <c r="C50" s="145"/>
      <c r="D50" s="145"/>
      <c r="E50" s="145"/>
      <c r="F50" s="145"/>
      <c r="G50" s="324"/>
      <c r="H50" s="94"/>
      <c r="I50" s="295"/>
      <c r="J50" s="295"/>
      <c r="K50" s="322"/>
    </row>
    <row r="51" spans="1:11">
      <c r="A51" s="327"/>
      <c r="B51" s="145"/>
      <c r="C51" s="145"/>
      <c r="D51" s="145"/>
      <c r="E51" s="145"/>
      <c r="F51" s="145"/>
      <c r="G51" s="488" t="s">
        <v>134</v>
      </c>
      <c r="H51" s="488"/>
      <c r="I51" s="297">
        <f>I12+I17+I28+I33+I40+I48</f>
        <v>13158092</v>
      </c>
      <c r="J51" s="297">
        <f>J12+J17+J28+J33+J40+J48</f>
        <v>24136596</v>
      </c>
      <c r="K51" s="328"/>
    </row>
    <row r="52" spans="1:11">
      <c r="A52" s="327"/>
      <c r="B52" s="145"/>
      <c r="C52" s="145"/>
      <c r="D52" s="145"/>
      <c r="E52" s="145"/>
      <c r="F52" s="145"/>
      <c r="G52" s="329"/>
      <c r="H52" s="329"/>
      <c r="I52" s="295"/>
      <c r="J52" s="295"/>
      <c r="K52" s="328"/>
    </row>
    <row r="53" spans="1:11">
      <c r="A53" s="327"/>
      <c r="B53" s="145"/>
      <c r="C53" s="145"/>
      <c r="D53" s="145"/>
      <c r="E53" s="145"/>
      <c r="F53" s="145"/>
      <c r="G53" s="490" t="s">
        <v>135</v>
      </c>
      <c r="H53" s="490"/>
      <c r="I53" s="297">
        <f>D33-I51</f>
        <v>4205362</v>
      </c>
      <c r="J53" s="297">
        <f>E33-J51</f>
        <v>141875</v>
      </c>
      <c r="K53" s="328"/>
    </row>
    <row r="54" spans="1:11" ht="6" customHeight="1">
      <c r="A54" s="330"/>
      <c r="B54" s="331"/>
      <c r="C54" s="331"/>
      <c r="D54" s="331"/>
      <c r="E54" s="331"/>
      <c r="F54" s="331"/>
      <c r="G54" s="332"/>
      <c r="H54" s="332"/>
      <c r="I54" s="331"/>
      <c r="J54" s="331"/>
      <c r="K54" s="333"/>
    </row>
    <row r="55" spans="1:11" ht="6" customHeight="1">
      <c r="A55" s="257"/>
      <c r="B55" s="257"/>
      <c r="C55" s="257"/>
      <c r="D55" s="257"/>
      <c r="E55" s="257"/>
      <c r="F55" s="257"/>
      <c r="G55" s="305"/>
      <c r="H55" s="305"/>
      <c r="I55" s="257"/>
      <c r="J55" s="257"/>
      <c r="K55" s="257"/>
    </row>
    <row r="56" spans="1:11" ht="6" customHeight="1">
      <c r="A56" s="331"/>
      <c r="B56" s="334"/>
      <c r="C56" s="335"/>
      <c r="D56" s="336"/>
      <c r="E56" s="336"/>
      <c r="F56" s="331"/>
      <c r="G56" s="337"/>
      <c r="H56" s="338"/>
      <c r="I56" s="336"/>
      <c r="J56" s="336"/>
      <c r="K56" s="331"/>
    </row>
    <row r="57" spans="1:11" ht="6" customHeight="1">
      <c r="A57" s="257"/>
      <c r="B57" s="94"/>
      <c r="C57" s="339"/>
      <c r="D57" s="340"/>
      <c r="E57" s="340"/>
      <c r="F57" s="257"/>
      <c r="G57" s="341"/>
      <c r="H57" s="342"/>
      <c r="I57" s="340"/>
      <c r="J57" s="340"/>
      <c r="K57" s="257"/>
    </row>
    <row r="58" spans="1:11" ht="15" customHeight="1">
      <c r="B58" s="491" t="s">
        <v>77</v>
      </c>
      <c r="C58" s="491"/>
      <c r="D58" s="491"/>
      <c r="E58" s="491"/>
      <c r="F58" s="491"/>
      <c r="G58" s="491"/>
      <c r="H58" s="491"/>
      <c r="I58" s="491"/>
      <c r="J58" s="491"/>
    </row>
    <row r="59" spans="1:11" ht="9.75" customHeight="1">
      <c r="B59" s="94"/>
      <c r="C59" s="339"/>
      <c r="D59" s="340"/>
      <c r="E59" s="340"/>
      <c r="G59" s="341"/>
      <c r="H59" s="339"/>
      <c r="I59" s="340"/>
      <c r="J59" s="340"/>
    </row>
    <row r="60" spans="1:11" ht="30" customHeight="1">
      <c r="B60" s="94"/>
      <c r="C60" s="492"/>
      <c r="D60" s="492"/>
      <c r="E60" s="340"/>
      <c r="G60" s="493"/>
      <c r="H60" s="493"/>
      <c r="I60" s="340"/>
      <c r="J60" s="340"/>
    </row>
    <row r="61" spans="1:11" ht="14.1" customHeight="1">
      <c r="B61" s="343"/>
      <c r="C61" s="494" t="s">
        <v>79</v>
      </c>
      <c r="D61" s="494"/>
      <c r="E61" s="340"/>
      <c r="F61" s="340"/>
      <c r="G61" s="494" t="s">
        <v>82</v>
      </c>
      <c r="H61" s="494"/>
      <c r="I61" s="95"/>
      <c r="J61" s="340"/>
    </row>
    <row r="62" spans="1:11" ht="14.1" customHeight="1">
      <c r="B62" s="344"/>
      <c r="C62" s="489" t="s">
        <v>80</v>
      </c>
      <c r="D62" s="489"/>
      <c r="E62" s="98"/>
      <c r="F62" s="98"/>
      <c r="G62" s="489" t="s">
        <v>81</v>
      </c>
      <c r="H62" s="489"/>
      <c r="I62" s="95"/>
      <c r="J62" s="340"/>
    </row>
    <row r="63" spans="1:11" ht="9.9499999999999993" customHeight="1">
      <c r="D63" s="345"/>
    </row>
    <row r="64" spans="1:11">
      <c r="D64" s="345"/>
    </row>
    <row r="65" spans="4:4">
      <c r="D65" s="345"/>
    </row>
  </sheetData>
  <sheetProtection formatCells="0" selectLockedCells="1"/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J6"/>
  </mergeCells>
  <printOptions verticalCentered="1"/>
  <pageMargins left="1.2598425196850394" right="0" top="0.94488188976377963" bottom="0.70866141732283472" header="0" footer="0"/>
  <pageSetup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>
      <selection activeCell="B2" sqref="B2:I14"/>
    </sheetView>
  </sheetViews>
  <sheetFormatPr baseColWidth="10" defaultColWidth="11.42578125" defaultRowHeight="12"/>
  <cols>
    <col min="1" max="1" width="2.28515625" style="299" customWidth="1"/>
    <col min="2" max="2" width="3.28515625" style="390" customWidth="1"/>
    <col min="3" max="3" width="52.5703125" style="390" customWidth="1"/>
    <col min="4" max="9" width="12.7109375" style="390" customWidth="1"/>
    <col min="10" max="10" width="2.7109375" style="299" customWidth="1"/>
    <col min="11" max="16384" width="11.42578125" style="390"/>
  </cols>
  <sheetData>
    <row r="1" spans="1:10" s="299" customFormat="1"/>
    <row r="2" spans="1:10">
      <c r="B2" s="592" t="s">
        <v>614</v>
      </c>
      <c r="C2" s="593"/>
      <c r="D2" s="593"/>
      <c r="E2" s="593"/>
      <c r="F2" s="593"/>
      <c r="G2" s="593"/>
      <c r="H2" s="593"/>
      <c r="I2" s="594"/>
    </row>
    <row r="3" spans="1:10">
      <c r="B3" s="595" t="s">
        <v>411</v>
      </c>
      <c r="C3" s="596"/>
      <c r="D3" s="596"/>
      <c r="E3" s="596"/>
      <c r="F3" s="596"/>
      <c r="G3" s="596"/>
      <c r="H3" s="596"/>
      <c r="I3" s="597"/>
    </row>
    <row r="4" spans="1:10">
      <c r="B4" s="595" t="s">
        <v>236</v>
      </c>
      <c r="C4" s="596"/>
      <c r="D4" s="596"/>
      <c r="E4" s="596"/>
      <c r="F4" s="596"/>
      <c r="G4" s="596"/>
      <c r="H4" s="596"/>
      <c r="I4" s="597"/>
    </row>
    <row r="5" spans="1:10">
      <c r="B5" s="595" t="s">
        <v>237</v>
      </c>
      <c r="C5" s="596"/>
      <c r="D5" s="596"/>
      <c r="E5" s="596"/>
      <c r="F5" s="596"/>
      <c r="G5" s="596"/>
      <c r="H5" s="596"/>
      <c r="I5" s="597"/>
    </row>
    <row r="6" spans="1:10">
      <c r="B6" s="598" t="s">
        <v>666</v>
      </c>
      <c r="C6" s="599"/>
      <c r="D6" s="599"/>
      <c r="E6" s="599"/>
      <c r="F6" s="599"/>
      <c r="G6" s="599"/>
      <c r="H6" s="599"/>
      <c r="I6" s="600"/>
    </row>
    <row r="7" spans="1:10" s="299" customFormat="1"/>
    <row r="8" spans="1:10">
      <c r="B8" s="590" t="s">
        <v>75</v>
      </c>
      <c r="C8" s="590"/>
      <c r="D8" s="591" t="s">
        <v>238</v>
      </c>
      <c r="E8" s="591"/>
      <c r="F8" s="591"/>
      <c r="G8" s="591"/>
      <c r="H8" s="591"/>
      <c r="I8" s="591" t="s">
        <v>239</v>
      </c>
    </row>
    <row r="9" spans="1:10" ht="24">
      <c r="B9" s="590"/>
      <c r="C9" s="590"/>
      <c r="D9" s="391" t="s">
        <v>240</v>
      </c>
      <c r="E9" s="391" t="s">
        <v>241</v>
      </c>
      <c r="F9" s="391" t="s">
        <v>214</v>
      </c>
      <c r="G9" s="391" t="s">
        <v>215</v>
      </c>
      <c r="H9" s="391" t="s">
        <v>242</v>
      </c>
      <c r="I9" s="591"/>
    </row>
    <row r="10" spans="1:10">
      <c r="B10" s="590"/>
      <c r="C10" s="590"/>
      <c r="D10" s="391">
        <v>1</v>
      </c>
      <c r="E10" s="391">
        <v>2</v>
      </c>
      <c r="F10" s="391" t="s">
        <v>243</v>
      </c>
      <c r="G10" s="391">
        <v>4</v>
      </c>
      <c r="H10" s="391">
        <v>5</v>
      </c>
      <c r="I10" s="391" t="s">
        <v>244</v>
      </c>
    </row>
    <row r="11" spans="1:10">
      <c r="B11" s="392"/>
      <c r="C11" s="393"/>
      <c r="D11" s="394"/>
      <c r="E11" s="394"/>
      <c r="F11" s="394"/>
      <c r="G11" s="394"/>
      <c r="H11" s="394"/>
      <c r="I11" s="394"/>
    </row>
    <row r="12" spans="1:10">
      <c r="B12" s="395"/>
      <c r="C12" s="396" t="s">
        <v>413</v>
      </c>
      <c r="D12" s="397">
        <v>22600000</v>
      </c>
      <c r="E12" s="397">
        <v>-3127534</v>
      </c>
      <c r="F12" s="397">
        <f>+D12+E12</f>
        <v>19472466</v>
      </c>
      <c r="G12" s="397">
        <v>13158092</v>
      </c>
      <c r="H12" s="397">
        <v>13158092</v>
      </c>
      <c r="I12" s="397">
        <f>+F12-G12</f>
        <v>6314374</v>
      </c>
    </row>
    <row r="13" spans="1:10">
      <c r="B13" s="398"/>
      <c r="C13" s="399"/>
      <c r="D13" s="400"/>
      <c r="E13" s="400"/>
      <c r="F13" s="400"/>
      <c r="G13" s="400"/>
      <c r="H13" s="400"/>
      <c r="I13" s="400"/>
    </row>
    <row r="14" spans="1:10" s="405" customFormat="1">
      <c r="A14" s="401"/>
      <c r="B14" s="402"/>
      <c r="C14" s="403" t="s">
        <v>245</v>
      </c>
      <c r="D14" s="404">
        <f t="shared" ref="D14:I14" si="0">SUM(D12:D12)</f>
        <v>22600000</v>
      </c>
      <c r="E14" s="404">
        <f t="shared" si="0"/>
        <v>-3127534</v>
      </c>
      <c r="F14" s="404">
        <f t="shared" si="0"/>
        <v>19472466</v>
      </c>
      <c r="G14" s="404">
        <f t="shared" si="0"/>
        <v>13158092</v>
      </c>
      <c r="H14" s="404">
        <f t="shared" si="0"/>
        <v>13158092</v>
      </c>
      <c r="I14" s="404">
        <f t="shared" si="0"/>
        <v>6314374</v>
      </c>
      <c r="J14" s="401"/>
    </row>
    <row r="15" spans="1:10">
      <c r="B15" s="299"/>
      <c r="C15" s="299"/>
      <c r="D15" s="299"/>
      <c r="E15" s="299"/>
      <c r="F15" s="299"/>
      <c r="G15" s="299"/>
      <c r="H15" s="299"/>
      <c r="I15" s="299"/>
    </row>
    <row r="16" spans="1:10">
      <c r="B16" s="299"/>
      <c r="C16" s="299"/>
      <c r="D16" s="299"/>
      <c r="E16" s="299"/>
      <c r="F16" s="299"/>
      <c r="G16" s="299"/>
      <c r="H16" s="299"/>
      <c r="I16" s="299"/>
    </row>
    <row r="17" spans="2:9">
      <c r="B17" s="299"/>
      <c r="C17" s="299"/>
      <c r="D17" s="299"/>
      <c r="E17" s="299"/>
      <c r="F17" s="299"/>
      <c r="G17" s="299"/>
      <c r="H17" s="299"/>
      <c r="I17" s="299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workbookViewId="0">
      <selection activeCell="B6" sqref="B6"/>
    </sheetView>
  </sheetViews>
  <sheetFormatPr baseColWidth="10" defaultColWidth="11.42578125" defaultRowHeight="12"/>
  <cols>
    <col min="1" max="1" width="2.42578125" style="299" customWidth="1"/>
    <col min="2" max="2" width="4.5703125" style="390" customWidth="1"/>
    <col min="3" max="3" width="57.28515625" style="390" customWidth="1"/>
    <col min="4" max="9" width="12.7109375" style="390" customWidth="1"/>
    <col min="10" max="10" width="3.7109375" style="299" customWidth="1"/>
    <col min="11" max="16384" width="11.42578125" style="390"/>
  </cols>
  <sheetData>
    <row r="1" spans="2:9">
      <c r="B1" s="592" t="s">
        <v>614</v>
      </c>
      <c r="C1" s="593"/>
      <c r="D1" s="593"/>
      <c r="E1" s="593"/>
      <c r="F1" s="593"/>
      <c r="G1" s="593"/>
      <c r="H1" s="593"/>
      <c r="I1" s="594"/>
    </row>
    <row r="2" spans="2:9">
      <c r="B2" s="595" t="s">
        <v>412</v>
      </c>
      <c r="C2" s="596"/>
      <c r="D2" s="596"/>
      <c r="E2" s="596"/>
      <c r="F2" s="596"/>
      <c r="G2" s="596"/>
      <c r="H2" s="596"/>
      <c r="I2" s="597"/>
    </row>
    <row r="3" spans="2:9">
      <c r="B3" s="595" t="s">
        <v>236</v>
      </c>
      <c r="C3" s="596"/>
      <c r="D3" s="596"/>
      <c r="E3" s="596"/>
      <c r="F3" s="596"/>
      <c r="G3" s="596"/>
      <c r="H3" s="596"/>
      <c r="I3" s="597"/>
    </row>
    <row r="4" spans="2:9">
      <c r="B4" s="595" t="s">
        <v>276</v>
      </c>
      <c r="C4" s="596"/>
      <c r="D4" s="596"/>
      <c r="E4" s="596"/>
      <c r="F4" s="596"/>
      <c r="G4" s="596"/>
      <c r="H4" s="596"/>
      <c r="I4" s="597"/>
    </row>
    <row r="5" spans="2:9">
      <c r="B5" s="598" t="s">
        <v>666</v>
      </c>
      <c r="C5" s="599"/>
      <c r="D5" s="599"/>
      <c r="E5" s="599"/>
      <c r="F5" s="599"/>
      <c r="G5" s="599"/>
      <c r="H5" s="599"/>
      <c r="I5" s="600"/>
    </row>
    <row r="6" spans="2:9" s="299" customFormat="1" ht="6.75" customHeight="1"/>
    <row r="7" spans="2:9">
      <c r="B7" s="590" t="s">
        <v>75</v>
      </c>
      <c r="C7" s="590"/>
      <c r="D7" s="591" t="s">
        <v>238</v>
      </c>
      <c r="E7" s="591"/>
      <c r="F7" s="591"/>
      <c r="G7" s="591"/>
      <c r="H7" s="591"/>
      <c r="I7" s="591" t="s">
        <v>239</v>
      </c>
    </row>
    <row r="8" spans="2:9" ht="24">
      <c r="B8" s="590"/>
      <c r="C8" s="590"/>
      <c r="D8" s="391" t="s">
        <v>240</v>
      </c>
      <c r="E8" s="391" t="s">
        <v>241</v>
      </c>
      <c r="F8" s="391" t="s">
        <v>214</v>
      </c>
      <c r="G8" s="391" t="s">
        <v>215</v>
      </c>
      <c r="H8" s="391" t="s">
        <v>242</v>
      </c>
      <c r="I8" s="591"/>
    </row>
    <row r="9" spans="2:9" ht="11.25" customHeight="1">
      <c r="B9" s="590"/>
      <c r="C9" s="590"/>
      <c r="D9" s="391">
        <v>1</v>
      </c>
      <c r="E9" s="391">
        <v>2</v>
      </c>
      <c r="F9" s="391" t="s">
        <v>243</v>
      </c>
      <c r="G9" s="391">
        <v>4</v>
      </c>
      <c r="H9" s="391">
        <v>5</v>
      </c>
      <c r="I9" s="391" t="s">
        <v>244</v>
      </c>
    </row>
    <row r="10" spans="2:9">
      <c r="B10" s="601" t="s">
        <v>183</v>
      </c>
      <c r="C10" s="602"/>
      <c r="D10" s="258">
        <f t="shared" ref="D10" si="0">SUM(D11:D17)</f>
        <v>3129000</v>
      </c>
      <c r="E10" s="258">
        <f t="shared" ref="E10:F10" si="1">SUM(E11:E17)</f>
        <v>0</v>
      </c>
      <c r="F10" s="258">
        <f t="shared" si="1"/>
        <v>3129000</v>
      </c>
      <c r="G10" s="258">
        <f t="shared" ref="G10:H10" si="2">SUM(G11:G17)</f>
        <v>1234466</v>
      </c>
      <c r="H10" s="258">
        <f t="shared" si="2"/>
        <v>1234466</v>
      </c>
      <c r="I10" s="266">
        <f>+F10-G10</f>
        <v>1894534</v>
      </c>
    </row>
    <row r="11" spans="2:9">
      <c r="B11" s="416"/>
      <c r="C11" s="417" t="s">
        <v>251</v>
      </c>
      <c r="D11" s="259">
        <v>729000</v>
      </c>
      <c r="E11" s="259">
        <v>0</v>
      </c>
      <c r="F11" s="260">
        <f t="shared" ref="F11:F17" si="3">D11+E11</f>
        <v>729000</v>
      </c>
      <c r="G11" s="259">
        <v>282612</v>
      </c>
      <c r="H11" s="259">
        <v>282612</v>
      </c>
      <c r="I11" s="264">
        <f t="shared" ref="I11:I74" si="4">+F11-G11</f>
        <v>446388</v>
      </c>
    </row>
    <row r="12" spans="2:9">
      <c r="B12" s="416"/>
      <c r="C12" s="417" t="s">
        <v>252</v>
      </c>
      <c r="D12" s="259">
        <v>1086000</v>
      </c>
      <c r="E12" s="259">
        <v>0</v>
      </c>
      <c r="F12" s="260">
        <f t="shared" si="3"/>
        <v>1086000</v>
      </c>
      <c r="G12" s="259">
        <v>695652</v>
      </c>
      <c r="H12" s="259">
        <v>695652</v>
      </c>
      <c r="I12" s="264">
        <f t="shared" si="4"/>
        <v>390348</v>
      </c>
    </row>
    <row r="13" spans="2:9">
      <c r="B13" s="416"/>
      <c r="C13" s="417" t="s">
        <v>253</v>
      </c>
      <c r="D13" s="259">
        <v>1145000</v>
      </c>
      <c r="E13" s="259">
        <v>0</v>
      </c>
      <c r="F13" s="260">
        <f t="shared" si="3"/>
        <v>1145000</v>
      </c>
      <c r="G13" s="259">
        <v>191560</v>
      </c>
      <c r="H13" s="259">
        <v>191560</v>
      </c>
      <c r="I13" s="264">
        <f t="shared" si="4"/>
        <v>953440</v>
      </c>
    </row>
    <row r="14" spans="2:9">
      <c r="B14" s="416"/>
      <c r="C14" s="417" t="s">
        <v>254</v>
      </c>
      <c r="D14" s="259">
        <v>0</v>
      </c>
      <c r="E14" s="259">
        <v>0</v>
      </c>
      <c r="F14" s="260">
        <f t="shared" si="3"/>
        <v>0</v>
      </c>
      <c r="G14" s="259">
        <v>0</v>
      </c>
      <c r="H14" s="259">
        <v>0</v>
      </c>
      <c r="I14" s="264">
        <f t="shared" si="4"/>
        <v>0</v>
      </c>
    </row>
    <row r="15" spans="2:9">
      <c r="B15" s="416"/>
      <c r="C15" s="417" t="s">
        <v>255</v>
      </c>
      <c r="D15" s="259">
        <v>169000</v>
      </c>
      <c r="E15" s="259">
        <v>0</v>
      </c>
      <c r="F15" s="260">
        <f t="shared" si="3"/>
        <v>169000</v>
      </c>
      <c r="G15" s="259">
        <v>64642</v>
      </c>
      <c r="H15" s="259">
        <v>64642</v>
      </c>
      <c r="I15" s="264">
        <f t="shared" si="4"/>
        <v>104358</v>
      </c>
    </row>
    <row r="16" spans="2:9">
      <c r="B16" s="416"/>
      <c r="C16" s="417" t="s">
        <v>256</v>
      </c>
      <c r="D16" s="259">
        <v>0</v>
      </c>
      <c r="E16" s="259">
        <v>0</v>
      </c>
      <c r="F16" s="260">
        <f t="shared" si="3"/>
        <v>0</v>
      </c>
      <c r="G16" s="259">
        <v>0</v>
      </c>
      <c r="H16" s="259">
        <v>0</v>
      </c>
      <c r="I16" s="264">
        <f t="shared" si="4"/>
        <v>0</v>
      </c>
    </row>
    <row r="17" spans="2:9">
      <c r="B17" s="416"/>
      <c r="C17" s="417" t="s">
        <v>257</v>
      </c>
      <c r="D17" s="259">
        <v>0</v>
      </c>
      <c r="E17" s="259">
        <v>0</v>
      </c>
      <c r="F17" s="260">
        <f t="shared" si="3"/>
        <v>0</v>
      </c>
      <c r="G17" s="259">
        <f t="shared" ref="G17:H17" si="5">F17</f>
        <v>0</v>
      </c>
      <c r="H17" s="259">
        <f t="shared" si="5"/>
        <v>0</v>
      </c>
      <c r="I17" s="264">
        <f t="shared" si="4"/>
        <v>0</v>
      </c>
    </row>
    <row r="18" spans="2:9">
      <c r="B18" s="601" t="s">
        <v>92</v>
      </c>
      <c r="C18" s="602"/>
      <c r="D18" s="258">
        <f t="shared" ref="D18" si="6">SUM(D19:D27)</f>
        <v>410000</v>
      </c>
      <c r="E18" s="258">
        <f t="shared" ref="E18:F18" si="7">SUM(E19:E27)</f>
        <v>-141316</v>
      </c>
      <c r="F18" s="258">
        <f t="shared" si="7"/>
        <v>268684</v>
      </c>
      <c r="G18" s="258">
        <f t="shared" ref="G18:H18" si="8">SUM(G19:G27)</f>
        <v>126494</v>
      </c>
      <c r="H18" s="258">
        <f t="shared" si="8"/>
        <v>126494</v>
      </c>
      <c r="I18" s="266">
        <f>+F18-G18</f>
        <v>142190</v>
      </c>
    </row>
    <row r="19" spans="2:9" ht="24">
      <c r="B19" s="416"/>
      <c r="C19" s="417" t="s">
        <v>258</v>
      </c>
      <c r="D19" s="259">
        <v>139000</v>
      </c>
      <c r="E19" s="259">
        <v>-81316</v>
      </c>
      <c r="F19" s="260">
        <f t="shared" ref="F19:F27" si="9">D19+E19</f>
        <v>57684</v>
      </c>
      <c r="G19" s="259">
        <v>46474</v>
      </c>
      <c r="H19" s="259">
        <v>46474</v>
      </c>
      <c r="I19" s="264">
        <f t="shared" si="4"/>
        <v>11210</v>
      </c>
    </row>
    <row r="20" spans="2:9">
      <c r="B20" s="416"/>
      <c r="C20" s="417" t="s">
        <v>259</v>
      </c>
      <c r="D20" s="259">
        <v>20000</v>
      </c>
      <c r="E20" s="259">
        <v>-12000</v>
      </c>
      <c r="F20" s="260">
        <f t="shared" si="9"/>
        <v>8000</v>
      </c>
      <c r="G20" s="259">
        <v>1153</v>
      </c>
      <c r="H20" s="259">
        <v>1153</v>
      </c>
      <c r="I20" s="264">
        <f t="shared" si="4"/>
        <v>6847</v>
      </c>
    </row>
    <row r="21" spans="2:9">
      <c r="B21" s="416"/>
      <c r="C21" s="417" t="s">
        <v>260</v>
      </c>
      <c r="D21" s="259">
        <v>0</v>
      </c>
      <c r="E21" s="259">
        <v>0</v>
      </c>
      <c r="F21" s="260">
        <f t="shared" si="9"/>
        <v>0</v>
      </c>
      <c r="G21" s="259">
        <f t="shared" ref="G21:H26" si="10">F21</f>
        <v>0</v>
      </c>
      <c r="H21" s="259">
        <f t="shared" si="10"/>
        <v>0</v>
      </c>
      <c r="I21" s="264">
        <f t="shared" si="4"/>
        <v>0</v>
      </c>
    </row>
    <row r="22" spans="2:9">
      <c r="B22" s="416"/>
      <c r="C22" s="417" t="s">
        <v>261</v>
      </c>
      <c r="D22" s="259">
        <v>2000</v>
      </c>
      <c r="E22" s="259">
        <v>-2000</v>
      </c>
      <c r="F22" s="260">
        <f t="shared" si="9"/>
        <v>0</v>
      </c>
      <c r="G22" s="259">
        <v>0</v>
      </c>
      <c r="H22" s="259">
        <v>0</v>
      </c>
      <c r="I22" s="264">
        <f t="shared" si="4"/>
        <v>0</v>
      </c>
    </row>
    <row r="23" spans="2:9">
      <c r="B23" s="416"/>
      <c r="C23" s="417" t="s">
        <v>262</v>
      </c>
      <c r="D23" s="259">
        <v>1000</v>
      </c>
      <c r="E23" s="259">
        <v>-1000</v>
      </c>
      <c r="F23" s="260">
        <f t="shared" si="9"/>
        <v>0</v>
      </c>
      <c r="G23" s="259">
        <v>0</v>
      </c>
      <c r="H23" s="259">
        <v>0</v>
      </c>
      <c r="I23" s="264">
        <f t="shared" si="4"/>
        <v>0</v>
      </c>
    </row>
    <row r="24" spans="2:9">
      <c r="B24" s="416"/>
      <c r="C24" s="417" t="s">
        <v>263</v>
      </c>
      <c r="D24" s="259">
        <v>168000</v>
      </c>
      <c r="E24" s="259">
        <v>-45000</v>
      </c>
      <c r="F24" s="260">
        <f t="shared" si="9"/>
        <v>123000</v>
      </c>
      <c r="G24" s="259">
        <v>50940</v>
      </c>
      <c r="H24" s="259">
        <v>50940</v>
      </c>
      <c r="I24" s="264">
        <f t="shared" si="4"/>
        <v>72060</v>
      </c>
    </row>
    <row r="25" spans="2:9">
      <c r="B25" s="416"/>
      <c r="C25" s="417" t="s">
        <v>264</v>
      </c>
      <c r="D25" s="259">
        <v>0</v>
      </c>
      <c r="E25" s="259">
        <v>0</v>
      </c>
      <c r="F25" s="260">
        <f t="shared" si="9"/>
        <v>0</v>
      </c>
      <c r="G25" s="259">
        <v>0</v>
      </c>
      <c r="H25" s="259">
        <v>0</v>
      </c>
      <c r="I25" s="264">
        <f t="shared" si="4"/>
        <v>0</v>
      </c>
    </row>
    <row r="26" spans="2:9">
      <c r="B26" s="416"/>
      <c r="C26" s="417" t="s">
        <v>265</v>
      </c>
      <c r="D26" s="259">
        <v>0</v>
      </c>
      <c r="E26" s="259">
        <v>0</v>
      </c>
      <c r="F26" s="260">
        <f t="shared" si="9"/>
        <v>0</v>
      </c>
      <c r="G26" s="259">
        <f t="shared" si="10"/>
        <v>0</v>
      </c>
      <c r="H26" s="259">
        <f t="shared" si="10"/>
        <v>0</v>
      </c>
      <c r="I26" s="264">
        <f t="shared" si="4"/>
        <v>0</v>
      </c>
    </row>
    <row r="27" spans="2:9">
      <c r="B27" s="416"/>
      <c r="C27" s="417" t="s">
        <v>266</v>
      </c>
      <c r="D27" s="259">
        <v>80000</v>
      </c>
      <c r="E27" s="259">
        <v>0</v>
      </c>
      <c r="F27" s="260">
        <f t="shared" si="9"/>
        <v>80000</v>
      </c>
      <c r="G27" s="259">
        <v>27927</v>
      </c>
      <c r="H27" s="259">
        <v>27927</v>
      </c>
      <c r="I27" s="264">
        <f t="shared" si="4"/>
        <v>52073</v>
      </c>
    </row>
    <row r="28" spans="2:9">
      <c r="B28" s="601" t="s">
        <v>94</v>
      </c>
      <c r="C28" s="602"/>
      <c r="D28" s="258">
        <f t="shared" ref="D28" si="11">SUM(D29:D37)</f>
        <v>387000</v>
      </c>
      <c r="E28" s="258">
        <f t="shared" ref="E28:F28" si="12">SUM(E29:E37)</f>
        <v>-66000</v>
      </c>
      <c r="F28" s="258">
        <f t="shared" si="12"/>
        <v>321000</v>
      </c>
      <c r="G28" s="258">
        <f t="shared" ref="G28:H28" si="13">SUM(G29:G37)</f>
        <v>134597</v>
      </c>
      <c r="H28" s="258">
        <f t="shared" si="13"/>
        <v>134597</v>
      </c>
      <c r="I28" s="266">
        <f t="shared" si="4"/>
        <v>186403</v>
      </c>
    </row>
    <row r="29" spans="2:9">
      <c r="B29" s="416"/>
      <c r="C29" s="417" t="s">
        <v>267</v>
      </c>
      <c r="D29" s="259">
        <v>28000</v>
      </c>
      <c r="E29" s="259">
        <v>0</v>
      </c>
      <c r="F29" s="260">
        <f t="shared" ref="F29:F37" si="14">D29+E29</f>
        <v>28000</v>
      </c>
      <c r="G29" s="259">
        <v>18169</v>
      </c>
      <c r="H29" s="259">
        <v>18169</v>
      </c>
      <c r="I29" s="264">
        <f t="shared" si="4"/>
        <v>9831</v>
      </c>
    </row>
    <row r="30" spans="2:9">
      <c r="B30" s="416"/>
      <c r="C30" s="417" t="s">
        <v>268</v>
      </c>
      <c r="D30" s="259">
        <v>25000</v>
      </c>
      <c r="E30" s="259">
        <v>-25000</v>
      </c>
      <c r="F30" s="260">
        <f t="shared" si="14"/>
        <v>0</v>
      </c>
      <c r="G30" s="259">
        <v>0</v>
      </c>
      <c r="H30" s="259">
        <v>0</v>
      </c>
      <c r="I30" s="264">
        <f t="shared" si="4"/>
        <v>0</v>
      </c>
    </row>
    <row r="31" spans="2:9">
      <c r="B31" s="416"/>
      <c r="C31" s="417" t="s">
        <v>269</v>
      </c>
      <c r="D31" s="259">
        <v>50000</v>
      </c>
      <c r="E31" s="259">
        <v>-16000</v>
      </c>
      <c r="F31" s="260">
        <f t="shared" si="14"/>
        <v>34000</v>
      </c>
      <c r="G31" s="259">
        <v>12186</v>
      </c>
      <c r="H31" s="259">
        <v>12186</v>
      </c>
      <c r="I31" s="264">
        <f t="shared" si="4"/>
        <v>21814</v>
      </c>
    </row>
    <row r="32" spans="2:9">
      <c r="B32" s="416"/>
      <c r="C32" s="417" t="s">
        <v>270</v>
      </c>
      <c r="D32" s="259">
        <v>94000</v>
      </c>
      <c r="E32" s="259">
        <v>-15000</v>
      </c>
      <c r="F32" s="260">
        <f t="shared" si="14"/>
        <v>79000</v>
      </c>
      <c r="G32" s="259">
        <v>7250</v>
      </c>
      <c r="H32" s="259">
        <v>7250</v>
      </c>
      <c r="I32" s="264">
        <f t="shared" si="4"/>
        <v>71750</v>
      </c>
    </row>
    <row r="33" spans="2:9">
      <c r="B33" s="416"/>
      <c r="C33" s="417" t="s">
        <v>271</v>
      </c>
      <c r="D33" s="259">
        <v>82000</v>
      </c>
      <c r="E33" s="259">
        <v>0</v>
      </c>
      <c r="F33" s="260">
        <f t="shared" si="14"/>
        <v>82000</v>
      </c>
      <c r="G33" s="259">
        <v>50040</v>
      </c>
      <c r="H33" s="259">
        <v>50040</v>
      </c>
      <c r="I33" s="264">
        <f t="shared" si="4"/>
        <v>31960</v>
      </c>
    </row>
    <row r="34" spans="2:9">
      <c r="B34" s="416"/>
      <c r="C34" s="417" t="s">
        <v>272</v>
      </c>
      <c r="D34" s="259">
        <v>10000</v>
      </c>
      <c r="E34" s="259">
        <v>0</v>
      </c>
      <c r="F34" s="260">
        <f t="shared" si="14"/>
        <v>10000</v>
      </c>
      <c r="G34" s="259">
        <v>10000</v>
      </c>
      <c r="H34" s="259">
        <v>10000</v>
      </c>
      <c r="I34" s="264">
        <f t="shared" si="4"/>
        <v>0</v>
      </c>
    </row>
    <row r="35" spans="2:9">
      <c r="B35" s="416"/>
      <c r="C35" s="417" t="s">
        <v>273</v>
      </c>
      <c r="D35" s="259">
        <v>18000</v>
      </c>
      <c r="E35" s="259">
        <v>-10000</v>
      </c>
      <c r="F35" s="260">
        <f t="shared" si="14"/>
        <v>8000</v>
      </c>
      <c r="G35" s="259">
        <v>5288</v>
      </c>
      <c r="H35" s="259">
        <v>5288</v>
      </c>
      <c r="I35" s="264">
        <f t="shared" si="4"/>
        <v>2712</v>
      </c>
    </row>
    <row r="36" spans="2:9">
      <c r="B36" s="416"/>
      <c r="C36" s="417" t="s">
        <v>274</v>
      </c>
      <c r="D36" s="259">
        <v>0</v>
      </c>
      <c r="E36" s="259">
        <v>0</v>
      </c>
      <c r="F36" s="260">
        <f t="shared" si="14"/>
        <v>0</v>
      </c>
      <c r="G36" s="259">
        <v>0</v>
      </c>
      <c r="H36" s="259">
        <v>0</v>
      </c>
      <c r="I36" s="264">
        <f t="shared" si="4"/>
        <v>0</v>
      </c>
    </row>
    <row r="37" spans="2:9">
      <c r="B37" s="416"/>
      <c r="C37" s="417" t="s">
        <v>275</v>
      </c>
      <c r="D37" s="259">
        <v>80000</v>
      </c>
      <c r="E37" s="259">
        <v>0</v>
      </c>
      <c r="F37" s="260">
        <f t="shared" si="14"/>
        <v>80000</v>
      </c>
      <c r="G37" s="259">
        <v>31664</v>
      </c>
      <c r="H37" s="259">
        <v>31664</v>
      </c>
      <c r="I37" s="264">
        <f t="shared" si="4"/>
        <v>48336</v>
      </c>
    </row>
    <row r="38" spans="2:9">
      <c r="B38" s="601" t="s">
        <v>227</v>
      </c>
      <c r="C38" s="602"/>
      <c r="D38" s="258">
        <f t="shared" ref="D38" si="15">SUM(D39:D47)</f>
        <v>0</v>
      </c>
      <c r="E38" s="258">
        <f t="shared" ref="E38:F38" si="16">SUM(E39:E47)</f>
        <v>0</v>
      </c>
      <c r="F38" s="258">
        <f t="shared" si="16"/>
        <v>0</v>
      </c>
      <c r="G38" s="258">
        <f t="shared" ref="G38:H38" si="17">SUM(G39:G47)</f>
        <v>0</v>
      </c>
      <c r="H38" s="258">
        <f t="shared" si="17"/>
        <v>0</v>
      </c>
      <c r="I38" s="266">
        <f t="shared" si="4"/>
        <v>0</v>
      </c>
    </row>
    <row r="39" spans="2:9">
      <c r="B39" s="416"/>
      <c r="C39" s="417" t="s">
        <v>98</v>
      </c>
      <c r="D39" s="259"/>
      <c r="E39" s="259">
        <v>0</v>
      </c>
      <c r="F39" s="260">
        <f t="shared" ref="F39:F47" si="18">D39+E39</f>
        <v>0</v>
      </c>
      <c r="G39" s="259">
        <v>0</v>
      </c>
      <c r="H39" s="259">
        <v>0</v>
      </c>
      <c r="I39" s="264">
        <f t="shared" si="4"/>
        <v>0</v>
      </c>
    </row>
    <row r="40" spans="2:9">
      <c r="B40" s="416"/>
      <c r="C40" s="417" t="s">
        <v>100</v>
      </c>
      <c r="D40" s="259">
        <v>0</v>
      </c>
      <c r="E40" s="259">
        <v>0</v>
      </c>
      <c r="F40" s="260">
        <f t="shared" si="18"/>
        <v>0</v>
      </c>
      <c r="G40" s="259">
        <f t="shared" ref="G40:H47" si="19">F40</f>
        <v>0</v>
      </c>
      <c r="H40" s="259">
        <f t="shared" si="19"/>
        <v>0</v>
      </c>
      <c r="I40" s="264">
        <f t="shared" si="4"/>
        <v>0</v>
      </c>
    </row>
    <row r="41" spans="2:9">
      <c r="B41" s="416"/>
      <c r="C41" s="417" t="s">
        <v>102</v>
      </c>
      <c r="D41" s="259">
        <v>0</v>
      </c>
      <c r="E41" s="259">
        <v>0</v>
      </c>
      <c r="F41" s="260">
        <f t="shared" si="18"/>
        <v>0</v>
      </c>
      <c r="G41" s="259">
        <f t="shared" si="19"/>
        <v>0</v>
      </c>
      <c r="H41" s="259">
        <f t="shared" si="19"/>
        <v>0</v>
      </c>
      <c r="I41" s="264">
        <f t="shared" si="4"/>
        <v>0</v>
      </c>
    </row>
    <row r="42" spans="2:9">
      <c r="B42" s="416"/>
      <c r="C42" s="417" t="s">
        <v>103</v>
      </c>
      <c r="D42" s="259">
        <v>0</v>
      </c>
      <c r="E42" s="259">
        <v>0</v>
      </c>
      <c r="F42" s="260">
        <f t="shared" si="18"/>
        <v>0</v>
      </c>
      <c r="G42" s="259">
        <f t="shared" si="19"/>
        <v>0</v>
      </c>
      <c r="H42" s="259">
        <f t="shared" si="19"/>
        <v>0</v>
      </c>
      <c r="I42" s="264">
        <f t="shared" si="4"/>
        <v>0</v>
      </c>
    </row>
    <row r="43" spans="2:9">
      <c r="B43" s="416"/>
      <c r="C43" s="417" t="s">
        <v>105</v>
      </c>
      <c r="D43" s="259">
        <v>0</v>
      </c>
      <c r="E43" s="259">
        <v>0</v>
      </c>
      <c r="F43" s="260">
        <f t="shared" si="18"/>
        <v>0</v>
      </c>
      <c r="G43" s="259">
        <f t="shared" si="19"/>
        <v>0</v>
      </c>
      <c r="H43" s="259">
        <f t="shared" si="19"/>
        <v>0</v>
      </c>
      <c r="I43" s="264">
        <f t="shared" si="4"/>
        <v>0</v>
      </c>
    </row>
    <row r="44" spans="2:9">
      <c r="B44" s="416"/>
      <c r="C44" s="417" t="s">
        <v>277</v>
      </c>
      <c r="D44" s="259">
        <v>0</v>
      </c>
      <c r="E44" s="259">
        <v>0</v>
      </c>
      <c r="F44" s="260">
        <f t="shared" si="18"/>
        <v>0</v>
      </c>
      <c r="G44" s="259">
        <f t="shared" si="19"/>
        <v>0</v>
      </c>
      <c r="H44" s="259">
        <f t="shared" si="19"/>
        <v>0</v>
      </c>
      <c r="I44" s="264">
        <f t="shared" si="4"/>
        <v>0</v>
      </c>
    </row>
    <row r="45" spans="2:9">
      <c r="B45" s="416"/>
      <c r="C45" s="417" t="s">
        <v>108</v>
      </c>
      <c r="D45" s="259">
        <v>0</v>
      </c>
      <c r="E45" s="259">
        <v>0</v>
      </c>
      <c r="F45" s="260">
        <f t="shared" si="18"/>
        <v>0</v>
      </c>
      <c r="G45" s="259">
        <f t="shared" si="19"/>
        <v>0</v>
      </c>
      <c r="H45" s="259">
        <f t="shared" si="19"/>
        <v>0</v>
      </c>
      <c r="I45" s="264">
        <f t="shared" si="4"/>
        <v>0</v>
      </c>
    </row>
    <row r="46" spans="2:9">
      <c r="B46" s="416"/>
      <c r="C46" s="417" t="s">
        <v>109</v>
      </c>
      <c r="D46" s="259">
        <v>0</v>
      </c>
      <c r="E46" s="259">
        <v>0</v>
      </c>
      <c r="F46" s="260">
        <f t="shared" si="18"/>
        <v>0</v>
      </c>
      <c r="G46" s="259">
        <f t="shared" si="19"/>
        <v>0</v>
      </c>
      <c r="H46" s="259">
        <f t="shared" si="19"/>
        <v>0</v>
      </c>
      <c r="I46" s="264">
        <f t="shared" si="4"/>
        <v>0</v>
      </c>
    </row>
    <row r="47" spans="2:9">
      <c r="B47" s="416"/>
      <c r="C47" s="417" t="s">
        <v>111</v>
      </c>
      <c r="D47" s="259">
        <v>0</v>
      </c>
      <c r="E47" s="259">
        <v>0</v>
      </c>
      <c r="F47" s="260">
        <f t="shared" si="18"/>
        <v>0</v>
      </c>
      <c r="G47" s="259">
        <f t="shared" si="19"/>
        <v>0</v>
      </c>
      <c r="H47" s="259">
        <f t="shared" si="19"/>
        <v>0</v>
      </c>
      <c r="I47" s="264">
        <f t="shared" si="4"/>
        <v>0</v>
      </c>
    </row>
    <row r="48" spans="2:9">
      <c r="B48" s="601" t="s">
        <v>278</v>
      </c>
      <c r="C48" s="602"/>
      <c r="D48" s="258">
        <f t="shared" ref="D48" si="20">SUM(D49:D57)</f>
        <v>0</v>
      </c>
      <c r="E48" s="258">
        <f t="shared" ref="E48:H48" si="21">SUM(E49:E57)</f>
        <v>0</v>
      </c>
      <c r="F48" s="258">
        <f t="shared" si="21"/>
        <v>0</v>
      </c>
      <c r="G48" s="258">
        <f t="shared" ref="G48" si="22">SUM(G49:G57)</f>
        <v>0</v>
      </c>
      <c r="H48" s="258">
        <f t="shared" si="21"/>
        <v>0</v>
      </c>
      <c r="I48" s="266">
        <f t="shared" si="4"/>
        <v>0</v>
      </c>
    </row>
    <row r="49" spans="2:9">
      <c r="B49" s="416"/>
      <c r="C49" s="417" t="s">
        <v>279</v>
      </c>
      <c r="D49" s="259">
        <v>0</v>
      </c>
      <c r="E49" s="259">
        <v>0</v>
      </c>
      <c r="F49" s="260">
        <f t="shared" ref="F49:F57" si="23">D49+E49</f>
        <v>0</v>
      </c>
      <c r="G49" s="259">
        <f>F49</f>
        <v>0</v>
      </c>
      <c r="H49" s="259">
        <f>G49</f>
        <v>0</v>
      </c>
      <c r="I49" s="264">
        <f t="shared" si="4"/>
        <v>0</v>
      </c>
    </row>
    <row r="50" spans="2:9">
      <c r="B50" s="416"/>
      <c r="C50" s="417" t="s">
        <v>280</v>
      </c>
      <c r="D50" s="259">
        <v>0</v>
      </c>
      <c r="E50" s="259">
        <v>0</v>
      </c>
      <c r="F50" s="260">
        <f t="shared" si="23"/>
        <v>0</v>
      </c>
      <c r="G50" s="259">
        <f t="shared" ref="G50:H57" si="24">F50</f>
        <v>0</v>
      </c>
      <c r="H50" s="259">
        <f t="shared" si="24"/>
        <v>0</v>
      </c>
      <c r="I50" s="264">
        <f t="shared" si="4"/>
        <v>0</v>
      </c>
    </row>
    <row r="51" spans="2:9">
      <c r="B51" s="416"/>
      <c r="C51" s="417" t="s">
        <v>281</v>
      </c>
      <c r="D51" s="259">
        <v>0</v>
      </c>
      <c r="E51" s="259">
        <v>0</v>
      </c>
      <c r="F51" s="260">
        <f t="shared" si="23"/>
        <v>0</v>
      </c>
      <c r="G51" s="259">
        <f t="shared" si="24"/>
        <v>0</v>
      </c>
      <c r="H51" s="259">
        <f t="shared" si="24"/>
        <v>0</v>
      </c>
      <c r="I51" s="264">
        <f t="shared" si="4"/>
        <v>0</v>
      </c>
    </row>
    <row r="52" spans="2:9">
      <c r="B52" s="416"/>
      <c r="C52" s="417" t="s">
        <v>282</v>
      </c>
      <c r="D52" s="259">
        <v>0</v>
      </c>
      <c r="E52" s="259">
        <v>0</v>
      </c>
      <c r="F52" s="260">
        <f t="shared" si="23"/>
        <v>0</v>
      </c>
      <c r="G52" s="259">
        <f t="shared" si="24"/>
        <v>0</v>
      </c>
      <c r="H52" s="259">
        <f t="shared" si="24"/>
        <v>0</v>
      </c>
      <c r="I52" s="264">
        <f t="shared" si="4"/>
        <v>0</v>
      </c>
    </row>
    <row r="53" spans="2:9">
      <c r="B53" s="416"/>
      <c r="C53" s="417" t="s">
        <v>283</v>
      </c>
      <c r="D53" s="259">
        <v>0</v>
      </c>
      <c r="E53" s="259">
        <v>0</v>
      </c>
      <c r="F53" s="260">
        <f t="shared" si="23"/>
        <v>0</v>
      </c>
      <c r="G53" s="259">
        <f t="shared" si="24"/>
        <v>0</v>
      </c>
      <c r="H53" s="259">
        <f t="shared" si="24"/>
        <v>0</v>
      </c>
      <c r="I53" s="264">
        <f t="shared" si="4"/>
        <v>0</v>
      </c>
    </row>
    <row r="54" spans="2:9">
      <c r="B54" s="416"/>
      <c r="C54" s="417" t="s">
        <v>284</v>
      </c>
      <c r="D54" s="259">
        <v>0</v>
      </c>
      <c r="E54" s="259">
        <v>0</v>
      </c>
      <c r="F54" s="260">
        <f t="shared" si="23"/>
        <v>0</v>
      </c>
      <c r="G54" s="259">
        <f t="shared" si="24"/>
        <v>0</v>
      </c>
      <c r="H54" s="259">
        <f t="shared" si="24"/>
        <v>0</v>
      </c>
      <c r="I54" s="264">
        <f t="shared" si="4"/>
        <v>0</v>
      </c>
    </row>
    <row r="55" spans="2:9">
      <c r="B55" s="416"/>
      <c r="C55" s="417" t="s">
        <v>285</v>
      </c>
      <c r="D55" s="259">
        <v>0</v>
      </c>
      <c r="E55" s="259">
        <v>0</v>
      </c>
      <c r="F55" s="260">
        <f t="shared" si="23"/>
        <v>0</v>
      </c>
      <c r="G55" s="259">
        <f t="shared" si="24"/>
        <v>0</v>
      </c>
      <c r="H55" s="259">
        <f t="shared" si="24"/>
        <v>0</v>
      </c>
      <c r="I55" s="264">
        <f t="shared" si="4"/>
        <v>0</v>
      </c>
    </row>
    <row r="56" spans="2:9">
      <c r="B56" s="416"/>
      <c r="C56" s="417" t="s">
        <v>286</v>
      </c>
      <c r="D56" s="259">
        <v>0</v>
      </c>
      <c r="E56" s="259">
        <v>0</v>
      </c>
      <c r="F56" s="260">
        <f t="shared" si="23"/>
        <v>0</v>
      </c>
      <c r="G56" s="259">
        <f t="shared" si="24"/>
        <v>0</v>
      </c>
      <c r="H56" s="259">
        <f t="shared" si="24"/>
        <v>0</v>
      </c>
      <c r="I56" s="264">
        <f t="shared" si="4"/>
        <v>0</v>
      </c>
    </row>
    <row r="57" spans="2:9">
      <c r="B57" s="416"/>
      <c r="C57" s="417" t="s">
        <v>37</v>
      </c>
      <c r="D57" s="259">
        <v>0</v>
      </c>
      <c r="E57" s="259">
        <v>0</v>
      </c>
      <c r="F57" s="260">
        <f t="shared" si="23"/>
        <v>0</v>
      </c>
      <c r="G57" s="259">
        <f t="shared" si="24"/>
        <v>0</v>
      </c>
      <c r="H57" s="259">
        <f t="shared" si="24"/>
        <v>0</v>
      </c>
      <c r="I57" s="264">
        <f t="shared" si="4"/>
        <v>0</v>
      </c>
    </row>
    <row r="58" spans="2:9">
      <c r="B58" s="601" t="s">
        <v>132</v>
      </c>
      <c r="C58" s="602"/>
      <c r="D58" s="258">
        <f t="shared" ref="D58" si="25">SUM(D59:D61)</f>
        <v>18674000</v>
      </c>
      <c r="E58" s="258">
        <f t="shared" ref="E58:H58" si="26">SUM(E59:E61)</f>
        <v>-2920218</v>
      </c>
      <c r="F58" s="258">
        <f t="shared" si="26"/>
        <v>15753782</v>
      </c>
      <c r="G58" s="258">
        <f t="shared" ref="G58" si="27">SUM(G59:G61)</f>
        <v>11662535</v>
      </c>
      <c r="H58" s="258">
        <f t="shared" si="26"/>
        <v>11662535</v>
      </c>
      <c r="I58" s="266">
        <f t="shared" si="4"/>
        <v>4091247</v>
      </c>
    </row>
    <row r="59" spans="2:9">
      <c r="B59" s="416"/>
      <c r="C59" s="417" t="s">
        <v>287</v>
      </c>
      <c r="D59" s="259">
        <v>18674000</v>
      </c>
      <c r="E59" s="259">
        <v>-2920218</v>
      </c>
      <c r="F59" s="260">
        <f>D59+E59</f>
        <v>15753782</v>
      </c>
      <c r="G59" s="259">
        <v>11662535</v>
      </c>
      <c r="H59" s="259">
        <v>11662535</v>
      </c>
      <c r="I59" s="264">
        <f t="shared" si="4"/>
        <v>4091247</v>
      </c>
    </row>
    <row r="60" spans="2:9">
      <c r="B60" s="416"/>
      <c r="C60" s="417" t="s">
        <v>288</v>
      </c>
      <c r="D60" s="259">
        <v>0</v>
      </c>
      <c r="E60" s="259">
        <v>0</v>
      </c>
      <c r="F60" s="260">
        <f>D60+E60</f>
        <v>0</v>
      </c>
      <c r="G60" s="259">
        <v>0</v>
      </c>
      <c r="H60" s="259">
        <v>0</v>
      </c>
      <c r="I60" s="264">
        <f t="shared" si="4"/>
        <v>0</v>
      </c>
    </row>
    <row r="61" spans="2:9">
      <c r="B61" s="416"/>
      <c r="C61" s="417" t="s">
        <v>289</v>
      </c>
      <c r="D61" s="259">
        <v>0</v>
      </c>
      <c r="E61" s="259">
        <v>0</v>
      </c>
      <c r="F61" s="260">
        <f>D61+E61</f>
        <v>0</v>
      </c>
      <c r="G61" s="259">
        <v>0</v>
      </c>
      <c r="H61" s="259">
        <v>0</v>
      </c>
      <c r="I61" s="264">
        <f t="shared" si="4"/>
        <v>0</v>
      </c>
    </row>
    <row r="62" spans="2:9">
      <c r="B62" s="601" t="s">
        <v>290</v>
      </c>
      <c r="C62" s="602"/>
      <c r="D62" s="258">
        <f t="shared" ref="D62" si="28">SUM(D63:D69)</f>
        <v>0</v>
      </c>
      <c r="E62" s="258">
        <f t="shared" ref="E62:H62" si="29">SUM(E63:E69)</f>
        <v>0</v>
      </c>
      <c r="F62" s="258">
        <f t="shared" si="29"/>
        <v>0</v>
      </c>
      <c r="G62" s="258">
        <f t="shared" ref="G62" si="30">SUM(G63:G69)</f>
        <v>0</v>
      </c>
      <c r="H62" s="258">
        <f t="shared" si="29"/>
        <v>0</v>
      </c>
      <c r="I62" s="266">
        <f t="shared" si="4"/>
        <v>0</v>
      </c>
    </row>
    <row r="63" spans="2:9">
      <c r="B63" s="416"/>
      <c r="C63" s="417" t="s">
        <v>291</v>
      </c>
      <c r="D63" s="259">
        <v>0</v>
      </c>
      <c r="E63" s="259">
        <v>0</v>
      </c>
      <c r="F63" s="260">
        <f t="shared" ref="F63:F69" si="31">D63+E63</f>
        <v>0</v>
      </c>
      <c r="G63" s="259">
        <v>0</v>
      </c>
      <c r="H63" s="259">
        <v>0</v>
      </c>
      <c r="I63" s="264">
        <f t="shared" si="4"/>
        <v>0</v>
      </c>
    </row>
    <row r="64" spans="2:9">
      <c r="B64" s="416"/>
      <c r="C64" s="417" t="s">
        <v>292</v>
      </c>
      <c r="D64" s="259">
        <v>0</v>
      </c>
      <c r="E64" s="259">
        <v>0</v>
      </c>
      <c r="F64" s="260">
        <f t="shared" si="31"/>
        <v>0</v>
      </c>
      <c r="G64" s="259">
        <v>0</v>
      </c>
      <c r="H64" s="259">
        <v>0</v>
      </c>
      <c r="I64" s="264">
        <f t="shared" si="4"/>
        <v>0</v>
      </c>
    </row>
    <row r="65" spans="2:9">
      <c r="B65" s="416"/>
      <c r="C65" s="417" t="s">
        <v>293</v>
      </c>
      <c r="D65" s="259">
        <v>0</v>
      </c>
      <c r="E65" s="259">
        <v>0</v>
      </c>
      <c r="F65" s="260">
        <f t="shared" si="31"/>
        <v>0</v>
      </c>
      <c r="G65" s="259">
        <v>0</v>
      </c>
      <c r="H65" s="259">
        <v>0</v>
      </c>
      <c r="I65" s="264">
        <f t="shared" si="4"/>
        <v>0</v>
      </c>
    </row>
    <row r="66" spans="2:9">
      <c r="B66" s="416"/>
      <c r="C66" s="417" t="s">
        <v>294</v>
      </c>
      <c r="D66" s="259">
        <v>0</v>
      </c>
      <c r="E66" s="259">
        <v>0</v>
      </c>
      <c r="F66" s="260">
        <f t="shared" si="31"/>
        <v>0</v>
      </c>
      <c r="G66" s="259">
        <v>0</v>
      </c>
      <c r="H66" s="259">
        <v>0</v>
      </c>
      <c r="I66" s="264">
        <f t="shared" si="4"/>
        <v>0</v>
      </c>
    </row>
    <row r="67" spans="2:9">
      <c r="B67" s="416"/>
      <c r="C67" s="417" t="s">
        <v>295</v>
      </c>
      <c r="D67" s="259">
        <v>0</v>
      </c>
      <c r="E67" s="259">
        <v>0</v>
      </c>
      <c r="F67" s="260">
        <f t="shared" si="31"/>
        <v>0</v>
      </c>
      <c r="G67" s="259">
        <v>0</v>
      </c>
      <c r="H67" s="259">
        <v>0</v>
      </c>
      <c r="I67" s="264">
        <f t="shared" si="4"/>
        <v>0</v>
      </c>
    </row>
    <row r="68" spans="2:9">
      <c r="B68" s="416"/>
      <c r="C68" s="417" t="s">
        <v>296</v>
      </c>
      <c r="D68" s="259">
        <v>0</v>
      </c>
      <c r="E68" s="259">
        <v>0</v>
      </c>
      <c r="F68" s="260">
        <f t="shared" si="31"/>
        <v>0</v>
      </c>
      <c r="G68" s="259">
        <v>0</v>
      </c>
      <c r="H68" s="259">
        <v>0</v>
      </c>
      <c r="I68" s="264">
        <f t="shared" si="4"/>
        <v>0</v>
      </c>
    </row>
    <row r="69" spans="2:9">
      <c r="B69" s="416"/>
      <c r="C69" s="417" t="s">
        <v>297</v>
      </c>
      <c r="D69" s="259">
        <v>0</v>
      </c>
      <c r="E69" s="259">
        <v>0</v>
      </c>
      <c r="F69" s="260">
        <f t="shared" si="31"/>
        <v>0</v>
      </c>
      <c r="G69" s="259">
        <v>0</v>
      </c>
      <c r="H69" s="259">
        <v>0</v>
      </c>
      <c r="I69" s="264">
        <f t="shared" si="4"/>
        <v>0</v>
      </c>
    </row>
    <row r="70" spans="2:9">
      <c r="B70" s="603" t="s">
        <v>106</v>
      </c>
      <c r="C70" s="604"/>
      <c r="D70" s="258">
        <f t="shared" ref="D70" si="32">SUM(D71:D73)</f>
        <v>0</v>
      </c>
      <c r="E70" s="258">
        <f t="shared" ref="E70:H70" si="33">SUM(E71:E73)</f>
        <v>0</v>
      </c>
      <c r="F70" s="258">
        <f t="shared" si="33"/>
        <v>0</v>
      </c>
      <c r="G70" s="258">
        <f t="shared" ref="G70" si="34">SUM(G71:G73)</f>
        <v>0</v>
      </c>
      <c r="H70" s="258">
        <f t="shared" si="33"/>
        <v>0</v>
      </c>
      <c r="I70" s="266">
        <f t="shared" si="4"/>
        <v>0</v>
      </c>
    </row>
    <row r="71" spans="2:9">
      <c r="B71" s="416"/>
      <c r="C71" s="417" t="s">
        <v>115</v>
      </c>
      <c r="D71" s="259">
        <v>0</v>
      </c>
      <c r="E71" s="259">
        <v>0</v>
      </c>
      <c r="F71" s="260">
        <f>D71+E71</f>
        <v>0</v>
      </c>
      <c r="G71" s="259">
        <v>0</v>
      </c>
      <c r="H71" s="259">
        <v>0</v>
      </c>
      <c r="I71" s="264">
        <f t="shared" si="4"/>
        <v>0</v>
      </c>
    </row>
    <row r="72" spans="2:9">
      <c r="B72" s="416"/>
      <c r="C72" s="417" t="s">
        <v>50</v>
      </c>
      <c r="D72" s="259">
        <v>0</v>
      </c>
      <c r="E72" s="259">
        <v>0</v>
      </c>
      <c r="F72" s="260">
        <f>D72+E72</f>
        <v>0</v>
      </c>
      <c r="G72" s="259">
        <v>0</v>
      </c>
      <c r="H72" s="259">
        <v>0</v>
      </c>
      <c r="I72" s="264">
        <f t="shared" si="4"/>
        <v>0</v>
      </c>
    </row>
    <row r="73" spans="2:9">
      <c r="B73" s="416"/>
      <c r="C73" s="417" t="s">
        <v>118</v>
      </c>
      <c r="D73" s="259">
        <v>0</v>
      </c>
      <c r="E73" s="259">
        <v>0</v>
      </c>
      <c r="F73" s="260">
        <f>D73+E73</f>
        <v>0</v>
      </c>
      <c r="G73" s="259">
        <v>0</v>
      </c>
      <c r="H73" s="259">
        <v>0</v>
      </c>
      <c r="I73" s="264">
        <f t="shared" si="4"/>
        <v>0</v>
      </c>
    </row>
    <row r="74" spans="2:9">
      <c r="B74" s="601" t="s">
        <v>298</v>
      </c>
      <c r="C74" s="602"/>
      <c r="D74" s="258">
        <f t="shared" ref="D74" si="35">SUM(D75:D81)</f>
        <v>0</v>
      </c>
      <c r="E74" s="258">
        <f t="shared" ref="E74:H74" si="36">SUM(E75:E81)</f>
        <v>0</v>
      </c>
      <c r="F74" s="258">
        <f t="shared" si="36"/>
        <v>0</v>
      </c>
      <c r="G74" s="258">
        <f t="shared" ref="G74" si="37">SUM(G75:G81)</f>
        <v>0</v>
      </c>
      <c r="H74" s="258">
        <f t="shared" si="36"/>
        <v>0</v>
      </c>
      <c r="I74" s="266">
        <f t="shared" si="4"/>
        <v>0</v>
      </c>
    </row>
    <row r="75" spans="2:9">
      <c r="B75" s="416"/>
      <c r="C75" s="417" t="s">
        <v>299</v>
      </c>
      <c r="D75" s="259">
        <v>0</v>
      </c>
      <c r="E75" s="259">
        <v>0</v>
      </c>
      <c r="F75" s="260">
        <f t="shared" ref="F75:F81" si="38">D75+E75</f>
        <v>0</v>
      </c>
      <c r="G75" s="259">
        <v>0</v>
      </c>
      <c r="H75" s="259">
        <v>0</v>
      </c>
      <c r="I75" s="264">
        <f t="shared" ref="I75:I81" si="39">+F75-G75</f>
        <v>0</v>
      </c>
    </row>
    <row r="76" spans="2:9">
      <c r="B76" s="416"/>
      <c r="C76" s="417" t="s">
        <v>121</v>
      </c>
      <c r="D76" s="259">
        <v>0</v>
      </c>
      <c r="E76" s="259">
        <v>0</v>
      </c>
      <c r="F76" s="260">
        <f t="shared" si="38"/>
        <v>0</v>
      </c>
      <c r="G76" s="259">
        <v>0</v>
      </c>
      <c r="H76" s="259">
        <v>0</v>
      </c>
      <c r="I76" s="264">
        <f t="shared" si="39"/>
        <v>0</v>
      </c>
    </row>
    <row r="77" spans="2:9">
      <c r="B77" s="416"/>
      <c r="C77" s="417" t="s">
        <v>122</v>
      </c>
      <c r="D77" s="259">
        <v>0</v>
      </c>
      <c r="E77" s="259">
        <v>0</v>
      </c>
      <c r="F77" s="260">
        <f t="shared" si="38"/>
        <v>0</v>
      </c>
      <c r="G77" s="259">
        <v>0</v>
      </c>
      <c r="H77" s="259">
        <v>0</v>
      </c>
      <c r="I77" s="264">
        <f t="shared" si="39"/>
        <v>0</v>
      </c>
    </row>
    <row r="78" spans="2:9">
      <c r="B78" s="416"/>
      <c r="C78" s="417" t="s">
        <v>123</v>
      </c>
      <c r="D78" s="259">
        <v>0</v>
      </c>
      <c r="E78" s="259">
        <v>0</v>
      </c>
      <c r="F78" s="260">
        <f t="shared" si="38"/>
        <v>0</v>
      </c>
      <c r="G78" s="259">
        <v>0</v>
      </c>
      <c r="H78" s="259">
        <v>0</v>
      </c>
      <c r="I78" s="264">
        <f t="shared" si="39"/>
        <v>0</v>
      </c>
    </row>
    <row r="79" spans="2:9">
      <c r="B79" s="416"/>
      <c r="C79" s="417" t="s">
        <v>124</v>
      </c>
      <c r="D79" s="259">
        <v>0</v>
      </c>
      <c r="E79" s="259">
        <v>0</v>
      </c>
      <c r="F79" s="260">
        <f t="shared" si="38"/>
        <v>0</v>
      </c>
      <c r="G79" s="259">
        <v>0</v>
      </c>
      <c r="H79" s="259">
        <v>0</v>
      </c>
      <c r="I79" s="264">
        <f t="shared" si="39"/>
        <v>0</v>
      </c>
    </row>
    <row r="80" spans="2:9">
      <c r="B80" s="416"/>
      <c r="C80" s="417" t="s">
        <v>125</v>
      </c>
      <c r="D80" s="259">
        <v>0</v>
      </c>
      <c r="E80" s="259">
        <v>0</v>
      </c>
      <c r="F80" s="260">
        <f t="shared" si="38"/>
        <v>0</v>
      </c>
      <c r="G80" s="259">
        <v>0</v>
      </c>
      <c r="H80" s="259">
        <v>0</v>
      </c>
      <c r="I80" s="264">
        <f t="shared" si="39"/>
        <v>0</v>
      </c>
    </row>
    <row r="81" spans="1:10">
      <c r="B81" s="416"/>
      <c r="C81" s="417" t="s">
        <v>300</v>
      </c>
      <c r="D81" s="261">
        <v>0</v>
      </c>
      <c r="E81" s="261">
        <v>0</v>
      </c>
      <c r="F81" s="262">
        <f t="shared" si="38"/>
        <v>0</v>
      </c>
      <c r="G81" s="261">
        <v>0</v>
      </c>
      <c r="H81" s="261">
        <v>0</v>
      </c>
      <c r="I81" s="264">
        <f t="shared" si="39"/>
        <v>0</v>
      </c>
    </row>
    <row r="82" spans="1:10" s="405" customFormat="1">
      <c r="A82" s="401"/>
      <c r="B82" s="418"/>
      <c r="C82" s="419" t="s">
        <v>245</v>
      </c>
      <c r="D82" s="415">
        <f>+D10+D18+D28+D38+D48+D58+D62+D70+D74</f>
        <v>22600000</v>
      </c>
      <c r="E82" s="415">
        <f t="shared" ref="E82:I82" si="40">+E10+E18+E28+E38+E48+E58+E62+E70+E74</f>
        <v>-3127534</v>
      </c>
      <c r="F82" s="415">
        <f t="shared" si="40"/>
        <v>19472466</v>
      </c>
      <c r="G82" s="415">
        <f>+G10+G18+G28+G38+G48+G58+G62+G70+G74</f>
        <v>13158092</v>
      </c>
      <c r="H82" s="415">
        <f>+H10+H18+H28+H38+H48+H58+H62+H70+H74</f>
        <v>13158092</v>
      </c>
      <c r="I82" s="415">
        <f t="shared" si="40"/>
        <v>6314374</v>
      </c>
      <c r="J82" s="401"/>
    </row>
    <row r="84" spans="1:10">
      <c r="D84" s="414" t="str">
        <f>IF(CAdmon!D14=COG!D82," ","ERROR")</f>
        <v xml:space="preserve"> </v>
      </c>
      <c r="E84" s="414" t="str">
        <f>IF(CAdmon!E14=COG!E82," ","ERROR")</f>
        <v xml:space="preserve"> </v>
      </c>
      <c r="F84" s="414" t="str">
        <f>IF(CAdmon!F14=COG!F82," ","ERROR")</f>
        <v xml:space="preserve"> </v>
      </c>
      <c r="G84" s="414" t="str">
        <f>IF(CAdmon!G14=COG!G82," ","ERROR")</f>
        <v xml:space="preserve"> </v>
      </c>
      <c r="H84" s="414" t="str">
        <f>IF(CAdmon!H14=COG!H82," ","ERROR")</f>
        <v xml:space="preserve"> </v>
      </c>
      <c r="I84" s="414" t="str">
        <f>IF(CAdmon!I14=COG!I82," ","ERROR")</f>
        <v xml:space="preserve"> </v>
      </c>
    </row>
  </sheetData>
  <mergeCells count="17">
    <mergeCell ref="B1:I1"/>
    <mergeCell ref="B2:I2"/>
    <mergeCell ref="B3:I3"/>
    <mergeCell ref="B4:I4"/>
    <mergeCell ref="B5:I5"/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</mergeCells>
  <pageMargins left="0.7" right="0.7" top="0.75" bottom="0.75" header="0.3" footer="0.3"/>
  <pageSetup scale="84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>
      <selection activeCell="B2" sqref="B2:I18"/>
    </sheetView>
  </sheetViews>
  <sheetFormatPr baseColWidth="10" defaultColWidth="11.42578125" defaultRowHeight="12"/>
  <cols>
    <col min="1" max="1" width="2.5703125" style="299" customWidth="1"/>
    <col min="2" max="2" width="2" style="390" customWidth="1"/>
    <col min="3" max="3" width="45.85546875" style="390" customWidth="1"/>
    <col min="4" max="9" width="12.7109375" style="390" customWidth="1"/>
    <col min="10" max="10" width="4" style="299" customWidth="1"/>
    <col min="11" max="16384" width="11.42578125" style="390"/>
  </cols>
  <sheetData>
    <row r="1" spans="2:9" s="299" customFormat="1"/>
    <row r="2" spans="2:9">
      <c r="B2" s="592" t="s">
        <v>614</v>
      </c>
      <c r="C2" s="593"/>
      <c r="D2" s="593"/>
      <c r="E2" s="593"/>
      <c r="F2" s="593"/>
      <c r="G2" s="593"/>
      <c r="H2" s="593"/>
      <c r="I2" s="594"/>
    </row>
    <row r="3" spans="2:9">
      <c r="B3" s="595" t="s">
        <v>412</v>
      </c>
      <c r="C3" s="596"/>
      <c r="D3" s="596"/>
      <c r="E3" s="596"/>
      <c r="F3" s="596"/>
      <c r="G3" s="596"/>
      <c r="H3" s="596"/>
      <c r="I3" s="597"/>
    </row>
    <row r="4" spans="2:9">
      <c r="B4" s="595" t="s">
        <v>236</v>
      </c>
      <c r="C4" s="596"/>
      <c r="D4" s="596"/>
      <c r="E4" s="596"/>
      <c r="F4" s="596"/>
      <c r="G4" s="596"/>
      <c r="H4" s="596"/>
      <c r="I4" s="597"/>
    </row>
    <row r="5" spans="2:9">
      <c r="B5" s="595" t="s">
        <v>246</v>
      </c>
      <c r="C5" s="596"/>
      <c r="D5" s="596"/>
      <c r="E5" s="596"/>
      <c r="F5" s="596"/>
      <c r="G5" s="596"/>
      <c r="H5" s="596"/>
      <c r="I5" s="597"/>
    </row>
    <row r="6" spans="2:9">
      <c r="B6" s="598" t="s">
        <v>666</v>
      </c>
      <c r="C6" s="599"/>
      <c r="D6" s="599"/>
      <c r="E6" s="599"/>
      <c r="F6" s="599"/>
      <c r="G6" s="599"/>
      <c r="H6" s="599"/>
      <c r="I6" s="600"/>
    </row>
    <row r="7" spans="2:9" s="299" customFormat="1"/>
    <row r="8" spans="2:9">
      <c r="B8" s="605" t="s">
        <v>75</v>
      </c>
      <c r="C8" s="606"/>
      <c r="D8" s="591" t="s">
        <v>247</v>
      </c>
      <c r="E8" s="591"/>
      <c r="F8" s="591"/>
      <c r="G8" s="591"/>
      <c r="H8" s="591"/>
      <c r="I8" s="591" t="s">
        <v>239</v>
      </c>
    </row>
    <row r="9" spans="2:9" ht="24">
      <c r="B9" s="607"/>
      <c r="C9" s="608"/>
      <c r="D9" s="391" t="s">
        <v>240</v>
      </c>
      <c r="E9" s="391" t="s">
        <v>241</v>
      </c>
      <c r="F9" s="391" t="s">
        <v>214</v>
      </c>
      <c r="G9" s="391" t="s">
        <v>215</v>
      </c>
      <c r="H9" s="391" t="s">
        <v>242</v>
      </c>
      <c r="I9" s="591"/>
    </row>
    <row r="10" spans="2:9">
      <c r="B10" s="609"/>
      <c r="C10" s="610"/>
      <c r="D10" s="391">
        <v>1</v>
      </c>
      <c r="E10" s="391">
        <v>2</v>
      </c>
      <c r="F10" s="391" t="s">
        <v>243</v>
      </c>
      <c r="G10" s="391">
        <v>4</v>
      </c>
      <c r="H10" s="391">
        <v>5</v>
      </c>
      <c r="I10" s="391" t="s">
        <v>244</v>
      </c>
    </row>
    <row r="11" spans="2:9">
      <c r="B11" s="406"/>
      <c r="C11" s="407"/>
      <c r="D11" s="408"/>
      <c r="E11" s="408"/>
      <c r="F11" s="408"/>
      <c r="G11" s="408"/>
      <c r="H11" s="408"/>
      <c r="I11" s="408"/>
    </row>
    <row r="12" spans="2:9">
      <c r="B12" s="392"/>
      <c r="C12" s="409" t="s">
        <v>248</v>
      </c>
      <c r="D12" s="264">
        <v>3926000</v>
      </c>
      <c r="E12" s="264">
        <v>-207316</v>
      </c>
      <c r="F12" s="264">
        <f>+D12+E12</f>
        <v>3718684</v>
      </c>
      <c r="G12" s="264">
        <v>1495557</v>
      </c>
      <c r="H12" s="264">
        <v>1495557</v>
      </c>
      <c r="I12" s="264">
        <f>+F12-G12</f>
        <v>2223127</v>
      </c>
    </row>
    <row r="13" spans="2:9">
      <c r="B13" s="392"/>
      <c r="C13" s="393"/>
      <c r="D13" s="264"/>
      <c r="E13" s="264"/>
      <c r="F13" s="264"/>
      <c r="G13" s="264"/>
      <c r="H13" s="264"/>
      <c r="I13" s="264"/>
    </row>
    <row r="14" spans="2:9">
      <c r="B14" s="410"/>
      <c r="C14" s="409" t="s">
        <v>249</v>
      </c>
      <c r="D14" s="264">
        <v>18674000</v>
      </c>
      <c r="E14" s="264">
        <v>-2920218</v>
      </c>
      <c r="F14" s="264">
        <f>+D14+E14</f>
        <v>15753782</v>
      </c>
      <c r="G14" s="264">
        <v>11662535</v>
      </c>
      <c r="H14" s="264">
        <v>11662535</v>
      </c>
      <c r="I14" s="264">
        <f>+F14-G14</f>
        <v>4091247</v>
      </c>
    </row>
    <row r="15" spans="2:9">
      <c r="B15" s="392"/>
      <c r="C15" s="393"/>
      <c r="D15" s="264"/>
      <c r="E15" s="264"/>
      <c r="F15" s="264"/>
      <c r="G15" s="264"/>
      <c r="H15" s="264"/>
      <c r="I15" s="264"/>
    </row>
    <row r="16" spans="2:9">
      <c r="B16" s="410"/>
      <c r="C16" s="409" t="s">
        <v>250</v>
      </c>
      <c r="D16" s="264">
        <v>0</v>
      </c>
      <c r="E16" s="264">
        <v>0</v>
      </c>
      <c r="F16" s="264">
        <f>+D16+E16</f>
        <v>0</v>
      </c>
      <c r="G16" s="264">
        <v>0</v>
      </c>
      <c r="H16" s="264">
        <v>0</v>
      </c>
      <c r="I16" s="264">
        <f>+F16-G16</f>
        <v>0</v>
      </c>
    </row>
    <row r="17" spans="1:10">
      <c r="B17" s="411"/>
      <c r="C17" s="412"/>
      <c r="D17" s="413"/>
      <c r="E17" s="413"/>
      <c r="F17" s="413"/>
      <c r="G17" s="413"/>
      <c r="H17" s="413"/>
      <c r="I17" s="413"/>
    </row>
    <row r="18" spans="1:10" s="405" customFormat="1">
      <c r="A18" s="401"/>
      <c r="B18" s="411"/>
      <c r="C18" s="412" t="s">
        <v>245</v>
      </c>
      <c r="D18" s="269">
        <f>+D12+D14+D16</f>
        <v>22600000</v>
      </c>
      <c r="E18" s="269">
        <f t="shared" ref="E18:I18" si="0">+E12+E14+E16</f>
        <v>-3127534</v>
      </c>
      <c r="F18" s="269">
        <f t="shared" si="0"/>
        <v>19472466</v>
      </c>
      <c r="G18" s="269">
        <f t="shared" si="0"/>
        <v>13158092</v>
      </c>
      <c r="H18" s="269">
        <f t="shared" si="0"/>
        <v>13158092</v>
      </c>
      <c r="I18" s="269">
        <f t="shared" si="0"/>
        <v>6314374</v>
      </c>
      <c r="J18" s="401"/>
    </row>
    <row r="19" spans="1:10" s="299" customFormat="1"/>
    <row r="21" spans="1:10">
      <c r="D21" s="414" t="str">
        <f>IF(D18=CAdmon!D14," ","ERROR")</f>
        <v xml:space="preserve"> </v>
      </c>
      <c r="E21" s="414" t="str">
        <f>IF(E18=CAdmon!E14," ","ERROR")</f>
        <v xml:space="preserve"> </v>
      </c>
      <c r="F21" s="414" t="str">
        <f>IF(F18=CAdmon!F14," ","ERROR")</f>
        <v xml:space="preserve"> </v>
      </c>
      <c r="G21" s="414" t="str">
        <f>IF(G18=CAdmon!G14," ","ERROR")</f>
        <v xml:space="preserve"> </v>
      </c>
      <c r="H21" s="414" t="str">
        <f>IF(H18=CAdmon!H14," ","ERROR")</f>
        <v xml:space="preserve"> </v>
      </c>
      <c r="I21" s="414" t="str">
        <f>IF(I18=CAdmon!I14," ","ERROR")</f>
        <v xml:space="preserve"> 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>
      <selection activeCell="B2" sqref="B2:I48"/>
    </sheetView>
  </sheetViews>
  <sheetFormatPr baseColWidth="10" defaultColWidth="11.42578125" defaultRowHeight="12"/>
  <cols>
    <col min="1" max="1" width="1.5703125" style="299" customWidth="1"/>
    <col min="2" max="2" width="4.5703125" style="435" customWidth="1"/>
    <col min="3" max="3" width="60.28515625" style="390" customWidth="1"/>
    <col min="4" max="9" width="12.7109375" style="390" customWidth="1"/>
    <col min="10" max="10" width="3.28515625" style="299" customWidth="1"/>
    <col min="11" max="16384" width="11.42578125" style="390"/>
  </cols>
  <sheetData>
    <row r="1" spans="1:10" s="299" customFormat="1" ht="8.25" customHeight="1"/>
    <row r="2" spans="1:10">
      <c r="B2" s="592" t="s">
        <v>614</v>
      </c>
      <c r="C2" s="593"/>
      <c r="D2" s="593"/>
      <c r="E2" s="593"/>
      <c r="F2" s="593"/>
      <c r="G2" s="593"/>
      <c r="H2" s="593"/>
      <c r="I2" s="594"/>
    </row>
    <row r="3" spans="1:10">
      <c r="B3" s="595" t="s">
        <v>411</v>
      </c>
      <c r="C3" s="596"/>
      <c r="D3" s="596"/>
      <c r="E3" s="596"/>
      <c r="F3" s="596"/>
      <c r="G3" s="596"/>
      <c r="H3" s="596"/>
      <c r="I3" s="597"/>
    </row>
    <row r="4" spans="1:10">
      <c r="B4" s="595" t="s">
        <v>236</v>
      </c>
      <c r="C4" s="596"/>
      <c r="D4" s="596"/>
      <c r="E4" s="596"/>
      <c r="F4" s="596"/>
      <c r="G4" s="596"/>
      <c r="H4" s="596"/>
      <c r="I4" s="597"/>
    </row>
    <row r="5" spans="1:10">
      <c r="B5" s="595" t="s">
        <v>301</v>
      </c>
      <c r="C5" s="596"/>
      <c r="D5" s="596"/>
      <c r="E5" s="596"/>
      <c r="F5" s="596"/>
      <c r="G5" s="596"/>
      <c r="H5" s="596"/>
      <c r="I5" s="597"/>
    </row>
    <row r="6" spans="1:10">
      <c r="B6" s="598" t="s">
        <v>666</v>
      </c>
      <c r="C6" s="599"/>
      <c r="D6" s="599"/>
      <c r="E6" s="599"/>
      <c r="F6" s="599"/>
      <c r="G6" s="599"/>
      <c r="H6" s="599"/>
      <c r="I6" s="600"/>
    </row>
    <row r="7" spans="1:10" s="299" customFormat="1" ht="9" customHeight="1"/>
    <row r="8" spans="1:10">
      <c r="B8" s="590" t="s">
        <v>75</v>
      </c>
      <c r="C8" s="590"/>
      <c r="D8" s="591" t="s">
        <v>238</v>
      </c>
      <c r="E8" s="591"/>
      <c r="F8" s="591"/>
      <c r="G8" s="591"/>
      <c r="H8" s="591"/>
      <c r="I8" s="591" t="s">
        <v>239</v>
      </c>
    </row>
    <row r="9" spans="1:10" ht="24">
      <c r="B9" s="590"/>
      <c r="C9" s="590"/>
      <c r="D9" s="391" t="s">
        <v>240</v>
      </c>
      <c r="E9" s="391" t="s">
        <v>241</v>
      </c>
      <c r="F9" s="391" t="s">
        <v>214</v>
      </c>
      <c r="G9" s="391" t="s">
        <v>215</v>
      </c>
      <c r="H9" s="391" t="s">
        <v>242</v>
      </c>
      <c r="I9" s="591"/>
    </row>
    <row r="10" spans="1:10">
      <c r="B10" s="590"/>
      <c r="C10" s="590"/>
      <c r="D10" s="391">
        <v>1</v>
      </c>
      <c r="E10" s="391">
        <v>2</v>
      </c>
      <c r="F10" s="391" t="s">
        <v>243</v>
      </c>
      <c r="G10" s="391">
        <v>4</v>
      </c>
      <c r="H10" s="391">
        <v>5</v>
      </c>
      <c r="I10" s="391" t="s">
        <v>244</v>
      </c>
    </row>
    <row r="11" spans="1:10" ht="3" customHeight="1">
      <c r="B11" s="425"/>
      <c r="C11" s="407"/>
      <c r="D11" s="408"/>
      <c r="E11" s="408"/>
      <c r="F11" s="408"/>
      <c r="G11" s="408"/>
      <c r="H11" s="408"/>
      <c r="I11" s="408"/>
    </row>
    <row r="12" spans="1:10" s="426" customFormat="1">
      <c r="A12" s="350"/>
      <c r="B12" s="611" t="s">
        <v>302</v>
      </c>
      <c r="C12" s="612"/>
      <c r="D12" s="420">
        <f>SUM(D13:D20)</f>
        <v>0</v>
      </c>
      <c r="E12" s="420">
        <f t="shared" ref="E12:I12" si="0">SUM(E13:E20)</f>
        <v>0</v>
      </c>
      <c r="F12" s="420">
        <f t="shared" si="0"/>
        <v>0</v>
      </c>
      <c r="G12" s="420">
        <f t="shared" si="0"/>
        <v>0</v>
      </c>
      <c r="H12" s="420">
        <f t="shared" si="0"/>
        <v>0</v>
      </c>
      <c r="I12" s="420">
        <f t="shared" si="0"/>
        <v>0</v>
      </c>
      <c r="J12" s="350"/>
    </row>
    <row r="13" spans="1:10" s="426" customFormat="1">
      <c r="A13" s="350"/>
      <c r="B13" s="427"/>
      <c r="C13" s="428" t="s">
        <v>303</v>
      </c>
      <c r="D13" s="397">
        <v>0</v>
      </c>
      <c r="E13" s="397">
        <v>0</v>
      </c>
      <c r="F13" s="397">
        <f>+D13+E13</f>
        <v>0</v>
      </c>
      <c r="G13" s="397">
        <v>0</v>
      </c>
      <c r="H13" s="397">
        <v>0</v>
      </c>
      <c r="I13" s="397">
        <f>+F13-G13</f>
        <v>0</v>
      </c>
      <c r="J13" s="350"/>
    </row>
    <row r="14" spans="1:10" s="426" customFormat="1">
      <c r="A14" s="350"/>
      <c r="B14" s="427"/>
      <c r="C14" s="428" t="s">
        <v>304</v>
      </c>
      <c r="D14" s="397">
        <v>0</v>
      </c>
      <c r="E14" s="397">
        <v>0</v>
      </c>
      <c r="F14" s="397">
        <f t="shared" ref="F14:F20" si="1">+D14+E14</f>
        <v>0</v>
      </c>
      <c r="G14" s="397">
        <v>0</v>
      </c>
      <c r="H14" s="397">
        <v>0</v>
      </c>
      <c r="I14" s="397">
        <f t="shared" ref="I14:I20" si="2">+F14-G14</f>
        <v>0</v>
      </c>
      <c r="J14" s="350"/>
    </row>
    <row r="15" spans="1:10" s="426" customFormat="1">
      <c r="A15" s="350"/>
      <c r="B15" s="427"/>
      <c r="C15" s="428" t="s">
        <v>305</v>
      </c>
      <c r="D15" s="397">
        <v>0</v>
      </c>
      <c r="E15" s="397">
        <v>0</v>
      </c>
      <c r="F15" s="397">
        <f t="shared" si="1"/>
        <v>0</v>
      </c>
      <c r="G15" s="397">
        <v>0</v>
      </c>
      <c r="H15" s="397">
        <v>0</v>
      </c>
      <c r="I15" s="397">
        <f t="shared" si="2"/>
        <v>0</v>
      </c>
      <c r="J15" s="350"/>
    </row>
    <row r="16" spans="1:10" s="426" customFormat="1">
      <c r="A16" s="350"/>
      <c r="B16" s="427"/>
      <c r="C16" s="428" t="s">
        <v>306</v>
      </c>
      <c r="D16" s="397">
        <v>0</v>
      </c>
      <c r="E16" s="397">
        <v>0</v>
      </c>
      <c r="F16" s="397">
        <f t="shared" si="1"/>
        <v>0</v>
      </c>
      <c r="G16" s="397">
        <v>0</v>
      </c>
      <c r="H16" s="397">
        <v>0</v>
      </c>
      <c r="I16" s="397">
        <f t="shared" si="2"/>
        <v>0</v>
      </c>
      <c r="J16" s="350"/>
    </row>
    <row r="17" spans="1:10" s="426" customFormat="1">
      <c r="A17" s="350"/>
      <c r="B17" s="427"/>
      <c r="C17" s="428" t="s">
        <v>307</v>
      </c>
      <c r="D17" s="397">
        <v>0</v>
      </c>
      <c r="E17" s="397">
        <v>0</v>
      </c>
      <c r="F17" s="397">
        <f t="shared" si="1"/>
        <v>0</v>
      </c>
      <c r="G17" s="397">
        <v>0</v>
      </c>
      <c r="H17" s="397">
        <v>0</v>
      </c>
      <c r="I17" s="397">
        <f t="shared" si="2"/>
        <v>0</v>
      </c>
      <c r="J17" s="350"/>
    </row>
    <row r="18" spans="1:10" s="426" customFormat="1">
      <c r="A18" s="350"/>
      <c r="B18" s="427"/>
      <c r="C18" s="428" t="s">
        <v>308</v>
      </c>
      <c r="D18" s="397">
        <v>0</v>
      </c>
      <c r="E18" s="397">
        <v>0</v>
      </c>
      <c r="F18" s="397">
        <f t="shared" si="1"/>
        <v>0</v>
      </c>
      <c r="G18" s="397">
        <v>0</v>
      </c>
      <c r="H18" s="397">
        <v>0</v>
      </c>
      <c r="I18" s="397">
        <f t="shared" si="2"/>
        <v>0</v>
      </c>
      <c r="J18" s="350"/>
    </row>
    <row r="19" spans="1:10" s="426" customFormat="1">
      <c r="A19" s="350"/>
      <c r="B19" s="427"/>
      <c r="C19" s="428" t="s">
        <v>309</v>
      </c>
      <c r="D19" s="397">
        <v>0</v>
      </c>
      <c r="E19" s="397">
        <v>0</v>
      </c>
      <c r="F19" s="397">
        <f t="shared" si="1"/>
        <v>0</v>
      </c>
      <c r="G19" s="397">
        <v>0</v>
      </c>
      <c r="H19" s="397">
        <v>0</v>
      </c>
      <c r="I19" s="397">
        <f t="shared" si="2"/>
        <v>0</v>
      </c>
      <c r="J19" s="350"/>
    </row>
    <row r="20" spans="1:10" s="426" customFormat="1">
      <c r="A20" s="350"/>
      <c r="B20" s="427"/>
      <c r="C20" s="428" t="s">
        <v>275</v>
      </c>
      <c r="D20" s="397">
        <v>0</v>
      </c>
      <c r="E20" s="397">
        <v>0</v>
      </c>
      <c r="F20" s="397">
        <f t="shared" si="1"/>
        <v>0</v>
      </c>
      <c r="G20" s="397">
        <v>0</v>
      </c>
      <c r="H20" s="397">
        <v>0</v>
      </c>
      <c r="I20" s="397">
        <f t="shared" si="2"/>
        <v>0</v>
      </c>
      <c r="J20" s="350"/>
    </row>
    <row r="21" spans="1:10" s="426" customFormat="1">
      <c r="A21" s="350"/>
      <c r="B21" s="427"/>
      <c r="C21" s="428"/>
      <c r="D21" s="397"/>
      <c r="E21" s="397"/>
      <c r="F21" s="397"/>
      <c r="G21" s="397"/>
      <c r="H21" s="397"/>
      <c r="I21" s="397"/>
      <c r="J21" s="350"/>
    </row>
    <row r="22" spans="1:10" s="430" customFormat="1">
      <c r="A22" s="429"/>
      <c r="B22" s="611" t="s">
        <v>310</v>
      </c>
      <c r="C22" s="612"/>
      <c r="D22" s="420">
        <f>SUM(D23:D29)</f>
        <v>22600000</v>
      </c>
      <c r="E22" s="420">
        <f t="shared" ref="E22" si="3">SUM(E23:E29)</f>
        <v>-3127534</v>
      </c>
      <c r="F22" s="420">
        <f>+D22+E22</f>
        <v>19472466</v>
      </c>
      <c r="G22" s="420">
        <f t="shared" ref="G22" si="4">SUM(G23:G29)</f>
        <v>13158092</v>
      </c>
      <c r="H22" s="420">
        <f t="shared" ref="H22" si="5">SUM(H23:H29)</f>
        <v>13158092</v>
      </c>
      <c r="I22" s="420">
        <f>+F22-G22</f>
        <v>6314374</v>
      </c>
      <c r="J22" s="429"/>
    </row>
    <row r="23" spans="1:10" s="426" customFormat="1">
      <c r="A23" s="350"/>
      <c r="B23" s="427"/>
      <c r="C23" s="428" t="s">
        <v>311</v>
      </c>
      <c r="D23" s="421">
        <f>COG!D82</f>
        <v>22600000</v>
      </c>
      <c r="E23" s="421">
        <f>COG!E82</f>
        <v>-3127534</v>
      </c>
      <c r="F23" s="397">
        <f t="shared" ref="F23:F29" si="6">+D23+E23</f>
        <v>19472466</v>
      </c>
      <c r="G23" s="421">
        <f>COG!G82</f>
        <v>13158092</v>
      </c>
      <c r="H23" s="421">
        <f>COG!H82</f>
        <v>13158092</v>
      </c>
      <c r="I23" s="397">
        <f t="shared" ref="I23:I29" si="7">+F23-G23</f>
        <v>6314374</v>
      </c>
      <c r="J23" s="350"/>
    </row>
    <row r="24" spans="1:10" s="426" customFormat="1">
      <c r="A24" s="350"/>
      <c r="B24" s="427"/>
      <c r="C24" s="428" t="s">
        <v>312</v>
      </c>
      <c r="D24" s="421">
        <v>0</v>
      </c>
      <c r="E24" s="421">
        <v>0</v>
      </c>
      <c r="F24" s="397">
        <f t="shared" si="6"/>
        <v>0</v>
      </c>
      <c r="G24" s="421">
        <v>0</v>
      </c>
      <c r="H24" s="421">
        <v>0</v>
      </c>
      <c r="I24" s="397">
        <f t="shared" si="7"/>
        <v>0</v>
      </c>
      <c r="J24" s="350"/>
    </row>
    <row r="25" spans="1:10" s="426" customFormat="1">
      <c r="A25" s="350"/>
      <c r="B25" s="427"/>
      <c r="C25" s="428" t="s">
        <v>313</v>
      </c>
      <c r="D25" s="421">
        <v>0</v>
      </c>
      <c r="E25" s="421">
        <v>0</v>
      </c>
      <c r="F25" s="397">
        <f t="shared" si="6"/>
        <v>0</v>
      </c>
      <c r="G25" s="421">
        <v>0</v>
      </c>
      <c r="H25" s="421">
        <v>0</v>
      </c>
      <c r="I25" s="397">
        <f t="shared" si="7"/>
        <v>0</v>
      </c>
      <c r="J25" s="350"/>
    </row>
    <row r="26" spans="1:10" s="426" customFormat="1">
      <c r="A26" s="350"/>
      <c r="B26" s="427"/>
      <c r="C26" s="428" t="s">
        <v>314</v>
      </c>
      <c r="D26" s="421">
        <v>0</v>
      </c>
      <c r="E26" s="421">
        <v>0</v>
      </c>
      <c r="F26" s="397">
        <f t="shared" si="6"/>
        <v>0</v>
      </c>
      <c r="G26" s="421">
        <v>0</v>
      </c>
      <c r="H26" s="421">
        <v>0</v>
      </c>
      <c r="I26" s="397">
        <f t="shared" si="7"/>
        <v>0</v>
      </c>
      <c r="J26" s="350"/>
    </row>
    <row r="27" spans="1:10" s="426" customFormat="1">
      <c r="A27" s="350"/>
      <c r="B27" s="427"/>
      <c r="C27" s="428" t="s">
        <v>315</v>
      </c>
      <c r="D27" s="421">
        <v>0</v>
      </c>
      <c r="E27" s="421">
        <v>0</v>
      </c>
      <c r="F27" s="397">
        <f t="shared" si="6"/>
        <v>0</v>
      </c>
      <c r="G27" s="421">
        <v>0</v>
      </c>
      <c r="H27" s="421">
        <v>0</v>
      </c>
      <c r="I27" s="397">
        <f t="shared" si="7"/>
        <v>0</v>
      </c>
      <c r="J27" s="350"/>
    </row>
    <row r="28" spans="1:10" s="426" customFormat="1">
      <c r="A28" s="350"/>
      <c r="B28" s="427"/>
      <c r="C28" s="428" t="s">
        <v>316</v>
      </c>
      <c r="D28" s="421">
        <v>0</v>
      </c>
      <c r="E28" s="421">
        <v>0</v>
      </c>
      <c r="F28" s="397">
        <f t="shared" si="6"/>
        <v>0</v>
      </c>
      <c r="G28" s="421">
        <v>0</v>
      </c>
      <c r="H28" s="421">
        <v>0</v>
      </c>
      <c r="I28" s="397">
        <f t="shared" si="7"/>
        <v>0</v>
      </c>
      <c r="J28" s="350"/>
    </row>
    <row r="29" spans="1:10" s="426" customFormat="1">
      <c r="A29" s="350"/>
      <c r="B29" s="427"/>
      <c r="C29" s="428" t="s">
        <v>317</v>
      </c>
      <c r="D29" s="421">
        <v>0</v>
      </c>
      <c r="E29" s="421">
        <v>0</v>
      </c>
      <c r="F29" s="397">
        <f t="shared" si="6"/>
        <v>0</v>
      </c>
      <c r="G29" s="421">
        <v>0</v>
      </c>
      <c r="H29" s="421">
        <v>0</v>
      </c>
      <c r="I29" s="397">
        <f t="shared" si="7"/>
        <v>0</v>
      </c>
      <c r="J29" s="350"/>
    </row>
    <row r="30" spans="1:10" s="426" customFormat="1">
      <c r="A30" s="350"/>
      <c r="B30" s="427"/>
      <c r="C30" s="428"/>
      <c r="D30" s="421"/>
      <c r="E30" s="421"/>
      <c r="F30" s="421"/>
      <c r="G30" s="421"/>
      <c r="H30" s="421"/>
      <c r="I30" s="421"/>
      <c r="J30" s="350"/>
    </row>
    <row r="31" spans="1:10" s="430" customFormat="1">
      <c r="A31" s="429"/>
      <c r="B31" s="611" t="s">
        <v>318</v>
      </c>
      <c r="C31" s="612"/>
      <c r="D31" s="422">
        <f>SUM(D32:D40)</f>
        <v>0</v>
      </c>
      <c r="E31" s="422">
        <f>SUM(E32:E40)</f>
        <v>0</v>
      </c>
      <c r="F31" s="422">
        <f>+D31+E31</f>
        <v>0</v>
      </c>
      <c r="G31" s="422">
        <f>SUM(G32:G40)</f>
        <v>0</v>
      </c>
      <c r="H31" s="422">
        <f>SUM(H32:H40)</f>
        <v>0</v>
      </c>
      <c r="I31" s="422">
        <f>+F31-G31</f>
        <v>0</v>
      </c>
      <c r="J31" s="429"/>
    </row>
    <row r="32" spans="1:10" s="426" customFormat="1">
      <c r="A32" s="350"/>
      <c r="B32" s="427"/>
      <c r="C32" s="428" t="s">
        <v>319</v>
      </c>
      <c r="D32" s="421">
        <v>0</v>
      </c>
      <c r="E32" s="421">
        <v>0</v>
      </c>
      <c r="F32" s="421">
        <f t="shared" ref="F32:F40" si="8">+D32+E32</f>
        <v>0</v>
      </c>
      <c r="G32" s="421">
        <v>0</v>
      </c>
      <c r="H32" s="421">
        <v>0</v>
      </c>
      <c r="I32" s="421">
        <f t="shared" ref="I32:I40" si="9">+F32-G32</f>
        <v>0</v>
      </c>
      <c r="J32" s="350"/>
    </row>
    <row r="33" spans="1:10" s="426" customFormat="1">
      <c r="A33" s="350"/>
      <c r="B33" s="427"/>
      <c r="C33" s="428" t="s">
        <v>320</v>
      </c>
      <c r="D33" s="421">
        <v>0</v>
      </c>
      <c r="E33" s="421">
        <v>0</v>
      </c>
      <c r="F33" s="421">
        <f t="shared" si="8"/>
        <v>0</v>
      </c>
      <c r="G33" s="421">
        <v>0</v>
      </c>
      <c r="H33" s="421">
        <v>0</v>
      </c>
      <c r="I33" s="421">
        <f t="shared" si="9"/>
        <v>0</v>
      </c>
      <c r="J33" s="350"/>
    </row>
    <row r="34" spans="1:10" s="426" customFormat="1">
      <c r="A34" s="350"/>
      <c r="B34" s="427"/>
      <c r="C34" s="428" t="s">
        <v>321</v>
      </c>
      <c r="D34" s="421">
        <v>0</v>
      </c>
      <c r="E34" s="421">
        <v>0</v>
      </c>
      <c r="F34" s="421">
        <f t="shared" si="8"/>
        <v>0</v>
      </c>
      <c r="G34" s="421">
        <v>0</v>
      </c>
      <c r="H34" s="421">
        <v>0</v>
      </c>
      <c r="I34" s="421">
        <f t="shared" si="9"/>
        <v>0</v>
      </c>
      <c r="J34" s="350"/>
    </row>
    <row r="35" spans="1:10" s="426" customFormat="1">
      <c r="A35" s="350"/>
      <c r="B35" s="427"/>
      <c r="C35" s="428" t="s">
        <v>322</v>
      </c>
      <c r="D35" s="421">
        <v>0</v>
      </c>
      <c r="E35" s="421">
        <v>0</v>
      </c>
      <c r="F35" s="421">
        <f t="shared" si="8"/>
        <v>0</v>
      </c>
      <c r="G35" s="421">
        <v>0</v>
      </c>
      <c r="H35" s="421">
        <v>0</v>
      </c>
      <c r="I35" s="421">
        <f t="shared" si="9"/>
        <v>0</v>
      </c>
      <c r="J35" s="350"/>
    </row>
    <row r="36" spans="1:10" s="426" customFormat="1">
      <c r="A36" s="350"/>
      <c r="B36" s="427"/>
      <c r="C36" s="428" t="s">
        <v>323</v>
      </c>
      <c r="D36" s="421">
        <v>0</v>
      </c>
      <c r="E36" s="421">
        <v>0</v>
      </c>
      <c r="F36" s="421">
        <f t="shared" si="8"/>
        <v>0</v>
      </c>
      <c r="G36" s="421">
        <v>0</v>
      </c>
      <c r="H36" s="421">
        <v>0</v>
      </c>
      <c r="I36" s="421">
        <f t="shared" si="9"/>
        <v>0</v>
      </c>
      <c r="J36" s="350"/>
    </row>
    <row r="37" spans="1:10" s="426" customFormat="1">
      <c r="A37" s="350"/>
      <c r="B37" s="427"/>
      <c r="C37" s="428" t="s">
        <v>324</v>
      </c>
      <c r="D37" s="421">
        <v>0</v>
      </c>
      <c r="E37" s="421">
        <v>0</v>
      </c>
      <c r="F37" s="421">
        <f t="shared" si="8"/>
        <v>0</v>
      </c>
      <c r="G37" s="421">
        <v>0</v>
      </c>
      <c r="H37" s="421">
        <v>0</v>
      </c>
      <c r="I37" s="421">
        <f t="shared" si="9"/>
        <v>0</v>
      </c>
      <c r="J37" s="350"/>
    </row>
    <row r="38" spans="1:10" s="426" customFormat="1">
      <c r="A38" s="350"/>
      <c r="B38" s="427"/>
      <c r="C38" s="428" t="s">
        <v>325</v>
      </c>
      <c r="D38" s="421">
        <v>0</v>
      </c>
      <c r="E38" s="421">
        <v>0</v>
      </c>
      <c r="F38" s="421">
        <f t="shared" si="8"/>
        <v>0</v>
      </c>
      <c r="G38" s="421">
        <v>0</v>
      </c>
      <c r="H38" s="421">
        <v>0</v>
      </c>
      <c r="I38" s="421">
        <f t="shared" si="9"/>
        <v>0</v>
      </c>
      <c r="J38" s="350"/>
    </row>
    <row r="39" spans="1:10" s="426" customFormat="1">
      <c r="A39" s="350"/>
      <c r="B39" s="427"/>
      <c r="C39" s="428" t="s">
        <v>326</v>
      </c>
      <c r="D39" s="421">
        <v>0</v>
      </c>
      <c r="E39" s="421">
        <v>0</v>
      </c>
      <c r="F39" s="421">
        <f t="shared" si="8"/>
        <v>0</v>
      </c>
      <c r="G39" s="421">
        <v>0</v>
      </c>
      <c r="H39" s="421">
        <v>0</v>
      </c>
      <c r="I39" s="421">
        <f t="shared" si="9"/>
        <v>0</v>
      </c>
      <c r="J39" s="350"/>
    </row>
    <row r="40" spans="1:10" s="426" customFormat="1">
      <c r="A40" s="350"/>
      <c r="B40" s="427"/>
      <c r="C40" s="428" t="s">
        <v>327</v>
      </c>
      <c r="D40" s="421">
        <v>0</v>
      </c>
      <c r="E40" s="421">
        <v>0</v>
      </c>
      <c r="F40" s="421">
        <f t="shared" si="8"/>
        <v>0</v>
      </c>
      <c r="G40" s="421">
        <v>0</v>
      </c>
      <c r="H40" s="421">
        <v>0</v>
      </c>
      <c r="I40" s="421">
        <f t="shared" si="9"/>
        <v>0</v>
      </c>
      <c r="J40" s="350"/>
    </row>
    <row r="41" spans="1:10" s="426" customFormat="1">
      <c r="A41" s="350"/>
      <c r="B41" s="427"/>
      <c r="C41" s="428"/>
      <c r="D41" s="421"/>
      <c r="E41" s="421"/>
      <c r="F41" s="421"/>
      <c r="G41" s="421"/>
      <c r="H41" s="421"/>
      <c r="I41" s="421"/>
      <c r="J41" s="350"/>
    </row>
    <row r="42" spans="1:10" s="430" customFormat="1">
      <c r="A42" s="429"/>
      <c r="B42" s="611" t="s">
        <v>328</v>
      </c>
      <c r="C42" s="612"/>
      <c r="D42" s="422">
        <f>SUM(D43:D46)</f>
        <v>0</v>
      </c>
      <c r="E42" s="422">
        <f>SUM(E43:E46)</f>
        <v>0</v>
      </c>
      <c r="F42" s="422">
        <f>+D42+E42</f>
        <v>0</v>
      </c>
      <c r="G42" s="422">
        <f t="shared" ref="G42:H42" si="10">SUM(G43:G46)</f>
        <v>0</v>
      </c>
      <c r="H42" s="422">
        <f t="shared" si="10"/>
        <v>0</v>
      </c>
      <c r="I42" s="422">
        <f>+F42-G42</f>
        <v>0</v>
      </c>
      <c r="J42" s="429"/>
    </row>
    <row r="43" spans="1:10" s="426" customFormat="1">
      <c r="A43" s="350"/>
      <c r="B43" s="427"/>
      <c r="C43" s="428" t="s">
        <v>329</v>
      </c>
      <c r="D43" s="421">
        <v>0</v>
      </c>
      <c r="E43" s="421">
        <v>0</v>
      </c>
      <c r="F43" s="421">
        <f t="shared" ref="F43:F46" si="11">+D43+E43</f>
        <v>0</v>
      </c>
      <c r="G43" s="421">
        <v>0</v>
      </c>
      <c r="H43" s="421">
        <v>0</v>
      </c>
      <c r="I43" s="421">
        <f t="shared" ref="I43:I46" si="12">+F43-G43</f>
        <v>0</v>
      </c>
      <c r="J43" s="350"/>
    </row>
    <row r="44" spans="1:10" s="426" customFormat="1" ht="24">
      <c r="A44" s="350"/>
      <c r="B44" s="427"/>
      <c r="C44" s="428" t="s">
        <v>330</v>
      </c>
      <c r="D44" s="421">
        <v>0</v>
      </c>
      <c r="E44" s="421">
        <v>0</v>
      </c>
      <c r="F44" s="421">
        <f t="shared" si="11"/>
        <v>0</v>
      </c>
      <c r="G44" s="421">
        <v>0</v>
      </c>
      <c r="H44" s="421">
        <v>0</v>
      </c>
      <c r="I44" s="421">
        <f t="shared" si="12"/>
        <v>0</v>
      </c>
      <c r="J44" s="350"/>
    </row>
    <row r="45" spans="1:10" s="426" customFormat="1">
      <c r="A45" s="350"/>
      <c r="B45" s="427"/>
      <c r="C45" s="428" t="s">
        <v>331</v>
      </c>
      <c r="D45" s="421">
        <v>0</v>
      </c>
      <c r="E45" s="421">
        <v>0</v>
      </c>
      <c r="F45" s="421">
        <f t="shared" si="11"/>
        <v>0</v>
      </c>
      <c r="G45" s="421">
        <v>0</v>
      </c>
      <c r="H45" s="421">
        <v>0</v>
      </c>
      <c r="I45" s="421">
        <f t="shared" si="12"/>
        <v>0</v>
      </c>
      <c r="J45" s="350"/>
    </row>
    <row r="46" spans="1:10" s="426" customFormat="1">
      <c r="A46" s="350"/>
      <c r="B46" s="427"/>
      <c r="C46" s="428" t="s">
        <v>332</v>
      </c>
      <c r="D46" s="421">
        <v>0</v>
      </c>
      <c r="E46" s="421">
        <v>0</v>
      </c>
      <c r="F46" s="421">
        <f t="shared" si="11"/>
        <v>0</v>
      </c>
      <c r="G46" s="421">
        <v>0</v>
      </c>
      <c r="H46" s="421">
        <v>0</v>
      </c>
      <c r="I46" s="421">
        <f t="shared" si="12"/>
        <v>0</v>
      </c>
      <c r="J46" s="350"/>
    </row>
    <row r="47" spans="1:10" s="426" customFormat="1">
      <c r="A47" s="350"/>
      <c r="B47" s="431"/>
      <c r="C47" s="432"/>
      <c r="D47" s="423"/>
      <c r="E47" s="423"/>
      <c r="F47" s="423"/>
      <c r="G47" s="423"/>
      <c r="H47" s="423"/>
      <c r="I47" s="423"/>
      <c r="J47" s="350"/>
    </row>
    <row r="48" spans="1:10" s="430" customFormat="1" ht="24" customHeight="1">
      <c r="A48" s="429"/>
      <c r="B48" s="433"/>
      <c r="C48" s="434" t="s">
        <v>245</v>
      </c>
      <c r="D48" s="424">
        <f>+D12+D22+D31+D42</f>
        <v>22600000</v>
      </c>
      <c r="E48" s="424">
        <f t="shared" ref="E48:I48" si="13">+E12+E22+E31+E42</f>
        <v>-3127534</v>
      </c>
      <c r="F48" s="424">
        <f t="shared" si="13"/>
        <v>19472466</v>
      </c>
      <c r="G48" s="424">
        <f t="shared" si="13"/>
        <v>13158092</v>
      </c>
      <c r="H48" s="424">
        <f t="shared" si="13"/>
        <v>13158092</v>
      </c>
      <c r="I48" s="424">
        <f t="shared" si="13"/>
        <v>6314374</v>
      </c>
      <c r="J48" s="429"/>
    </row>
    <row r="50" spans="4:9">
      <c r="D50" s="436" t="str">
        <f>IF(D48=CAdmon!D14," ","ERROR")</f>
        <v xml:space="preserve"> </v>
      </c>
      <c r="E50" s="436" t="str">
        <f>IF(E48=CAdmon!E14," ","ERROR")</f>
        <v xml:space="preserve"> </v>
      </c>
      <c r="F50" s="436" t="str">
        <f>IF(F48=CAdmon!F14," ","ERROR")</f>
        <v xml:space="preserve"> </v>
      </c>
      <c r="G50" s="436" t="str">
        <f>IF(G48=CAdmon!G14," ","ERROR")</f>
        <v xml:space="preserve"> </v>
      </c>
      <c r="H50" s="436" t="str">
        <f>IF(H48=CAdmon!H14," ","ERROR")</f>
        <v xml:space="preserve"> </v>
      </c>
      <c r="I50" s="436" t="str">
        <f>IF(I48=CAdmon!I14,"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83" orientation="landscape" r:id="rId1"/>
  <ignoredErrors>
    <ignoredError sqref="F22:F29 F31:F40 F42:F4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K14" sqref="K14"/>
    </sheetView>
  </sheetViews>
  <sheetFormatPr baseColWidth="10" defaultColWidth="11.42578125" defaultRowHeight="12"/>
  <cols>
    <col min="1" max="1" width="3" style="71" customWidth="1"/>
    <col min="2" max="2" width="18.5703125" style="71" customWidth="1"/>
    <col min="3" max="3" width="19" style="71" customWidth="1"/>
    <col min="4" max="7" width="11.42578125" style="71"/>
    <col min="8" max="8" width="13.42578125" style="71" customWidth="1"/>
    <col min="9" max="9" width="10" style="71" customWidth="1"/>
    <col min="10" max="10" width="3" style="71" customWidth="1"/>
    <col min="11" max="16384" width="11.42578125" style="71"/>
  </cols>
  <sheetData>
    <row r="1" spans="1:10">
      <c r="A1" s="72"/>
      <c r="B1" s="72"/>
      <c r="C1" s="72"/>
      <c r="D1" s="72"/>
      <c r="E1" s="72"/>
      <c r="F1" s="72"/>
      <c r="G1" s="72"/>
      <c r="H1" s="72"/>
      <c r="I1" s="72"/>
      <c r="J1" s="72"/>
    </row>
    <row r="2" spans="1:10">
      <c r="A2" s="72"/>
      <c r="B2" s="623" t="s">
        <v>614</v>
      </c>
      <c r="C2" s="624"/>
      <c r="D2" s="624"/>
      <c r="E2" s="624"/>
      <c r="F2" s="624"/>
      <c r="G2" s="624"/>
      <c r="H2" s="624"/>
      <c r="I2" s="625"/>
      <c r="J2" s="72"/>
    </row>
    <row r="3" spans="1:10">
      <c r="A3" s="72"/>
      <c r="B3" s="619" t="s">
        <v>411</v>
      </c>
      <c r="C3" s="620"/>
      <c r="D3" s="620"/>
      <c r="E3" s="620"/>
      <c r="F3" s="620"/>
      <c r="G3" s="620"/>
      <c r="H3" s="620"/>
      <c r="I3" s="621"/>
      <c r="J3" s="72"/>
    </row>
    <row r="4" spans="1:10">
      <c r="A4" s="72"/>
      <c r="B4" s="619" t="s">
        <v>184</v>
      </c>
      <c r="C4" s="620"/>
      <c r="D4" s="620"/>
      <c r="E4" s="620"/>
      <c r="F4" s="620"/>
      <c r="G4" s="620"/>
      <c r="H4" s="620"/>
      <c r="I4" s="621"/>
      <c r="J4" s="72"/>
    </row>
    <row r="5" spans="1:10">
      <c r="A5" s="72"/>
      <c r="B5" s="626" t="s">
        <v>666</v>
      </c>
      <c r="C5" s="627"/>
      <c r="D5" s="627"/>
      <c r="E5" s="627"/>
      <c r="F5" s="627"/>
      <c r="G5" s="627"/>
      <c r="H5" s="627"/>
      <c r="I5" s="628"/>
      <c r="J5" s="72"/>
    </row>
    <row r="6" spans="1:10">
      <c r="A6" s="72"/>
      <c r="B6" s="72"/>
      <c r="C6" s="72"/>
      <c r="D6" s="72"/>
      <c r="E6" s="72"/>
      <c r="F6" s="72"/>
      <c r="G6" s="72"/>
      <c r="H6" s="72"/>
      <c r="I6" s="72"/>
      <c r="J6" s="72"/>
    </row>
    <row r="7" spans="1:10">
      <c r="A7" s="72"/>
      <c r="B7" s="622" t="s">
        <v>333</v>
      </c>
      <c r="C7" s="622"/>
      <c r="D7" s="622" t="s">
        <v>334</v>
      </c>
      <c r="E7" s="622"/>
      <c r="F7" s="622" t="s">
        <v>335</v>
      </c>
      <c r="G7" s="622"/>
      <c r="H7" s="622" t="s">
        <v>336</v>
      </c>
      <c r="I7" s="622"/>
      <c r="J7" s="72"/>
    </row>
    <row r="8" spans="1:10">
      <c r="A8" s="72"/>
      <c r="B8" s="622"/>
      <c r="C8" s="622"/>
      <c r="D8" s="622" t="s">
        <v>337</v>
      </c>
      <c r="E8" s="622"/>
      <c r="F8" s="622" t="s">
        <v>338</v>
      </c>
      <c r="G8" s="622"/>
      <c r="H8" s="622" t="s">
        <v>339</v>
      </c>
      <c r="I8" s="622"/>
      <c r="J8" s="72"/>
    </row>
    <row r="9" spans="1:10">
      <c r="A9" s="72"/>
      <c r="B9" s="619" t="s">
        <v>340</v>
      </c>
      <c r="C9" s="620"/>
      <c r="D9" s="620"/>
      <c r="E9" s="620"/>
      <c r="F9" s="620"/>
      <c r="G9" s="620"/>
      <c r="H9" s="620"/>
      <c r="I9" s="621"/>
      <c r="J9" s="72"/>
    </row>
    <row r="10" spans="1:10">
      <c r="A10" s="72"/>
      <c r="B10" s="613"/>
      <c r="C10" s="613"/>
      <c r="D10" s="613"/>
      <c r="E10" s="613"/>
      <c r="F10" s="613"/>
      <c r="G10" s="613"/>
      <c r="H10" s="617"/>
      <c r="I10" s="618"/>
      <c r="J10" s="72"/>
    </row>
    <row r="11" spans="1:10">
      <c r="A11" s="72"/>
      <c r="B11" s="613"/>
      <c r="C11" s="613"/>
      <c r="D11" s="614"/>
      <c r="E11" s="614"/>
      <c r="F11" s="614"/>
      <c r="G11" s="614"/>
      <c r="H11" s="617"/>
      <c r="I11" s="618"/>
      <c r="J11" s="72"/>
    </row>
    <row r="12" spans="1:10">
      <c r="A12" s="72"/>
      <c r="B12" s="613"/>
      <c r="C12" s="613"/>
      <c r="D12" s="614"/>
      <c r="E12" s="614"/>
      <c r="F12" s="614"/>
      <c r="G12" s="614"/>
      <c r="H12" s="617"/>
      <c r="I12" s="618"/>
      <c r="J12" s="72"/>
    </row>
    <row r="13" spans="1:10">
      <c r="A13" s="72"/>
      <c r="B13" s="613"/>
      <c r="C13" s="613"/>
      <c r="D13" s="614"/>
      <c r="E13" s="614"/>
      <c r="F13" s="614"/>
      <c r="G13" s="614"/>
      <c r="H13" s="617"/>
      <c r="I13" s="618"/>
      <c r="J13" s="72"/>
    </row>
    <row r="14" spans="1:10">
      <c r="A14" s="72"/>
      <c r="B14" s="613"/>
      <c r="C14" s="613"/>
      <c r="D14" s="614"/>
      <c r="E14" s="614"/>
      <c r="F14" s="614"/>
      <c r="G14" s="614"/>
      <c r="H14" s="617"/>
      <c r="I14" s="618"/>
      <c r="J14" s="72"/>
    </row>
    <row r="15" spans="1:10">
      <c r="A15" s="72"/>
      <c r="B15" s="613"/>
      <c r="C15" s="613"/>
      <c r="D15" s="614"/>
      <c r="E15" s="614"/>
      <c r="F15" s="614"/>
      <c r="G15" s="614"/>
      <c r="H15" s="617"/>
      <c r="I15" s="618"/>
      <c r="J15" s="72"/>
    </row>
    <row r="16" spans="1:10">
      <c r="A16" s="72"/>
      <c r="B16" s="613"/>
      <c r="C16" s="613"/>
      <c r="D16" s="614"/>
      <c r="E16" s="614"/>
      <c r="F16" s="614"/>
      <c r="G16" s="614"/>
      <c r="H16" s="617"/>
      <c r="I16" s="618"/>
      <c r="J16" s="72"/>
    </row>
    <row r="17" spans="1:10">
      <c r="A17" s="72"/>
      <c r="B17" s="613"/>
      <c r="C17" s="613"/>
      <c r="D17" s="614"/>
      <c r="E17" s="614"/>
      <c r="F17" s="614"/>
      <c r="G17" s="614"/>
      <c r="H17" s="617"/>
      <c r="I17" s="618"/>
      <c r="J17" s="72"/>
    </row>
    <row r="18" spans="1:10">
      <c r="A18" s="72"/>
      <c r="B18" s="613"/>
      <c r="C18" s="613"/>
      <c r="D18" s="614"/>
      <c r="E18" s="614"/>
      <c r="F18" s="614"/>
      <c r="G18" s="614"/>
      <c r="H18" s="617"/>
      <c r="I18" s="618"/>
      <c r="J18" s="72"/>
    </row>
    <row r="19" spans="1:10">
      <c r="A19" s="72"/>
      <c r="B19" s="613" t="s">
        <v>341</v>
      </c>
      <c r="C19" s="613"/>
      <c r="D19" s="614">
        <f>SUM(D10:E18)</f>
        <v>0</v>
      </c>
      <c r="E19" s="614"/>
      <c r="F19" s="614">
        <f>SUM(F10:G18)</f>
        <v>0</v>
      </c>
      <c r="G19" s="614"/>
      <c r="H19" s="617">
        <f t="shared" ref="H19" si="0">+D19-F19</f>
        <v>0</v>
      </c>
      <c r="I19" s="618"/>
      <c r="J19" s="72"/>
    </row>
    <row r="20" spans="1:10">
      <c r="A20" s="72"/>
      <c r="B20" s="613"/>
      <c r="C20" s="613"/>
      <c r="D20" s="613"/>
      <c r="E20" s="613"/>
      <c r="F20" s="613"/>
      <c r="G20" s="613"/>
      <c r="H20" s="613"/>
      <c r="I20" s="613"/>
      <c r="J20" s="72"/>
    </row>
    <row r="21" spans="1:10">
      <c r="A21" s="72"/>
      <c r="B21" s="619" t="s">
        <v>342</v>
      </c>
      <c r="C21" s="620"/>
      <c r="D21" s="620"/>
      <c r="E21" s="620"/>
      <c r="F21" s="620"/>
      <c r="G21" s="620"/>
      <c r="H21" s="620"/>
      <c r="I21" s="621"/>
      <c r="J21" s="72"/>
    </row>
    <row r="22" spans="1:10">
      <c r="A22" s="72"/>
      <c r="B22" s="613"/>
      <c r="C22" s="613"/>
      <c r="D22" s="613"/>
      <c r="E22" s="613"/>
      <c r="F22" s="613"/>
      <c r="G22" s="613"/>
      <c r="H22" s="613"/>
      <c r="I22" s="613"/>
      <c r="J22" s="72"/>
    </row>
    <row r="23" spans="1:10">
      <c r="A23" s="72"/>
      <c r="B23" s="613"/>
      <c r="C23" s="613"/>
      <c r="D23" s="614"/>
      <c r="E23" s="614"/>
      <c r="F23" s="614"/>
      <c r="G23" s="614"/>
      <c r="H23" s="617"/>
      <c r="I23" s="618"/>
      <c r="J23" s="72"/>
    </row>
    <row r="24" spans="1:10">
      <c r="A24" s="72"/>
      <c r="B24" s="613"/>
      <c r="C24" s="613"/>
      <c r="D24" s="614"/>
      <c r="E24" s="614"/>
      <c r="F24" s="614"/>
      <c r="G24" s="614"/>
      <c r="H24" s="617"/>
      <c r="I24" s="618"/>
      <c r="J24" s="72"/>
    </row>
    <row r="25" spans="1:10">
      <c r="A25" s="72"/>
      <c r="B25" s="613"/>
      <c r="C25" s="613"/>
      <c r="D25" s="614"/>
      <c r="E25" s="614"/>
      <c r="F25" s="614"/>
      <c r="G25" s="614"/>
      <c r="H25" s="617"/>
      <c r="I25" s="618"/>
      <c r="J25" s="72"/>
    </row>
    <row r="26" spans="1:10">
      <c r="A26" s="72"/>
      <c r="B26" s="613"/>
      <c r="C26" s="613"/>
      <c r="D26" s="614"/>
      <c r="E26" s="614"/>
      <c r="F26" s="614"/>
      <c r="G26" s="614"/>
      <c r="H26" s="617"/>
      <c r="I26" s="618"/>
      <c r="J26" s="72"/>
    </row>
    <row r="27" spans="1:10">
      <c r="A27" s="72"/>
      <c r="B27" s="613"/>
      <c r="C27" s="613"/>
      <c r="D27" s="614"/>
      <c r="E27" s="614"/>
      <c r="F27" s="614"/>
      <c r="G27" s="614"/>
      <c r="H27" s="617"/>
      <c r="I27" s="618"/>
      <c r="J27" s="72"/>
    </row>
    <row r="28" spans="1:10">
      <c r="A28" s="72"/>
      <c r="B28" s="613"/>
      <c r="C28" s="613"/>
      <c r="D28" s="614"/>
      <c r="E28" s="614"/>
      <c r="F28" s="614"/>
      <c r="G28" s="614"/>
      <c r="H28" s="617"/>
      <c r="I28" s="618"/>
      <c r="J28" s="72"/>
    </row>
    <row r="29" spans="1:10">
      <c r="A29" s="72"/>
      <c r="B29" s="613"/>
      <c r="C29" s="613"/>
      <c r="D29" s="614"/>
      <c r="E29" s="614"/>
      <c r="F29" s="614"/>
      <c r="G29" s="614"/>
      <c r="H29" s="617"/>
      <c r="I29" s="618"/>
      <c r="J29" s="72"/>
    </row>
    <row r="30" spans="1:10">
      <c r="A30" s="72"/>
      <c r="B30" s="613"/>
      <c r="C30" s="613"/>
      <c r="D30" s="614"/>
      <c r="E30" s="614"/>
      <c r="F30" s="614"/>
      <c r="G30" s="614"/>
      <c r="H30" s="617"/>
      <c r="I30" s="618"/>
      <c r="J30" s="72"/>
    </row>
    <row r="31" spans="1:10">
      <c r="A31" s="72"/>
      <c r="B31" s="613" t="s">
        <v>343</v>
      </c>
      <c r="C31" s="613"/>
      <c r="D31" s="614">
        <f>SUM(D22:E30)</f>
        <v>0</v>
      </c>
      <c r="E31" s="614"/>
      <c r="F31" s="614">
        <f>SUM(F22:G30)</f>
        <v>0</v>
      </c>
      <c r="G31" s="614"/>
      <c r="H31" s="614">
        <f>+D31-F31</f>
        <v>0</v>
      </c>
      <c r="I31" s="614"/>
      <c r="J31" s="72"/>
    </row>
    <row r="32" spans="1:10">
      <c r="A32" s="72"/>
      <c r="B32" s="613"/>
      <c r="C32" s="613"/>
      <c r="D32" s="614"/>
      <c r="E32" s="614"/>
      <c r="F32" s="614"/>
      <c r="G32" s="614"/>
      <c r="H32" s="614"/>
      <c r="I32" s="614"/>
      <c r="J32" s="72"/>
    </row>
    <row r="33" spans="1:10">
      <c r="A33" s="72"/>
      <c r="B33" s="615" t="s">
        <v>141</v>
      </c>
      <c r="C33" s="616"/>
      <c r="D33" s="617">
        <f>+D19+D31</f>
        <v>0</v>
      </c>
      <c r="E33" s="618"/>
      <c r="F33" s="617">
        <f>+F19+F31</f>
        <v>0</v>
      </c>
      <c r="G33" s="618"/>
      <c r="H33" s="617">
        <f>+H19+H31</f>
        <v>0</v>
      </c>
      <c r="I33" s="618"/>
      <c r="J33" s="72"/>
    </row>
    <row r="34" spans="1:10">
      <c r="A34" s="72"/>
      <c r="B34" s="72"/>
      <c r="C34" s="72"/>
      <c r="D34" s="72"/>
      <c r="E34" s="72"/>
      <c r="F34" s="72"/>
      <c r="G34" s="72"/>
      <c r="H34" s="72"/>
      <c r="I34" s="72"/>
      <c r="J34" s="72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A5" sqref="A5"/>
    </sheetView>
  </sheetViews>
  <sheetFormatPr baseColWidth="10" defaultColWidth="11.42578125" defaultRowHeight="12"/>
  <cols>
    <col min="1" max="1" width="43.7109375" style="71" customWidth="1"/>
    <col min="2" max="2" width="28.85546875" style="71" customWidth="1"/>
    <col min="3" max="3" width="24.42578125" style="71" customWidth="1"/>
    <col min="4" max="16384" width="11.42578125" style="71"/>
  </cols>
  <sheetData>
    <row r="1" spans="1:3">
      <c r="A1" s="623" t="s">
        <v>614</v>
      </c>
      <c r="B1" s="624"/>
      <c r="C1" s="625"/>
    </row>
    <row r="2" spans="1:3">
      <c r="A2" s="619" t="s">
        <v>411</v>
      </c>
      <c r="B2" s="620"/>
      <c r="C2" s="621"/>
    </row>
    <row r="3" spans="1:3">
      <c r="A3" s="619" t="s">
        <v>344</v>
      </c>
      <c r="B3" s="620"/>
      <c r="C3" s="621"/>
    </row>
    <row r="4" spans="1:3">
      <c r="A4" s="626" t="s">
        <v>666</v>
      </c>
      <c r="B4" s="627"/>
      <c r="C4" s="628"/>
    </row>
    <row r="5" spans="1:3">
      <c r="A5" s="72"/>
      <c r="B5" s="72"/>
    </row>
    <row r="6" spans="1:3">
      <c r="A6" s="437" t="s">
        <v>333</v>
      </c>
      <c r="B6" s="437" t="s">
        <v>215</v>
      </c>
      <c r="C6" s="437" t="s">
        <v>242</v>
      </c>
    </row>
    <row r="7" spans="1:3">
      <c r="A7" s="629" t="s">
        <v>340</v>
      </c>
      <c r="B7" s="630"/>
      <c r="C7" s="631"/>
    </row>
    <row r="8" spans="1:3">
      <c r="A8" s="438"/>
      <c r="B8" s="438"/>
      <c r="C8" s="439"/>
    </row>
    <row r="9" spans="1:3">
      <c r="A9" s="438"/>
      <c r="B9" s="438"/>
      <c r="C9" s="439"/>
    </row>
    <row r="10" spans="1:3">
      <c r="A10" s="438"/>
      <c r="B10" s="438"/>
      <c r="C10" s="439"/>
    </row>
    <row r="11" spans="1:3">
      <c r="A11" s="438"/>
      <c r="B11" s="438"/>
      <c r="C11" s="439"/>
    </row>
    <row r="12" spans="1:3">
      <c r="A12" s="438"/>
      <c r="B12" s="438"/>
      <c r="C12" s="439"/>
    </row>
    <row r="13" spans="1:3">
      <c r="A13" s="438"/>
      <c r="B13" s="438"/>
      <c r="C13" s="439"/>
    </row>
    <row r="14" spans="1:3">
      <c r="A14" s="438"/>
      <c r="B14" s="438"/>
      <c r="C14" s="439"/>
    </row>
    <row r="15" spans="1:3">
      <c r="A15" s="438"/>
      <c r="B15" s="438"/>
      <c r="C15" s="439"/>
    </row>
    <row r="16" spans="1:3">
      <c r="A16" s="438"/>
      <c r="B16" s="438"/>
      <c r="C16" s="439"/>
    </row>
    <row r="17" spans="1:3">
      <c r="A17" s="438"/>
      <c r="B17" s="438"/>
      <c r="C17" s="439"/>
    </row>
    <row r="18" spans="1:3">
      <c r="A18" s="440" t="s">
        <v>345</v>
      </c>
      <c r="B18" s="438">
        <f>SUM(B8:B17)</f>
        <v>0</v>
      </c>
      <c r="C18" s="438">
        <f>SUM(C8:C17)</f>
        <v>0</v>
      </c>
    </row>
    <row r="19" spans="1:3">
      <c r="A19" s="438"/>
      <c r="B19" s="438"/>
      <c r="C19" s="439"/>
    </row>
    <row r="20" spans="1:3">
      <c r="A20" s="629" t="s">
        <v>342</v>
      </c>
      <c r="B20" s="630"/>
      <c r="C20" s="631"/>
    </row>
    <row r="21" spans="1:3">
      <c r="A21" s="438"/>
      <c r="B21" s="438"/>
      <c r="C21" s="439"/>
    </row>
    <row r="22" spans="1:3">
      <c r="A22" s="438"/>
      <c r="B22" s="438"/>
      <c r="C22" s="439"/>
    </row>
    <row r="23" spans="1:3">
      <c r="A23" s="438"/>
      <c r="B23" s="438"/>
      <c r="C23" s="439"/>
    </row>
    <row r="24" spans="1:3">
      <c r="A24" s="438"/>
      <c r="B24" s="438"/>
      <c r="C24" s="439"/>
    </row>
    <row r="25" spans="1:3">
      <c r="A25" s="438"/>
      <c r="B25" s="438"/>
      <c r="C25" s="439"/>
    </row>
    <row r="26" spans="1:3">
      <c r="A26" s="438"/>
      <c r="B26" s="438"/>
      <c r="C26" s="439"/>
    </row>
    <row r="27" spans="1:3">
      <c r="A27" s="438"/>
      <c r="B27" s="438"/>
      <c r="C27" s="439"/>
    </row>
    <row r="28" spans="1:3">
      <c r="A28" s="438"/>
      <c r="B28" s="438"/>
      <c r="C28" s="439"/>
    </row>
    <row r="29" spans="1:3">
      <c r="A29" s="438"/>
      <c r="B29" s="438"/>
      <c r="C29" s="439"/>
    </row>
    <row r="30" spans="1:3">
      <c r="A30" s="438"/>
      <c r="B30" s="438"/>
      <c r="C30" s="439"/>
    </row>
    <row r="31" spans="1:3">
      <c r="A31" s="438"/>
      <c r="B31" s="438"/>
      <c r="C31" s="439"/>
    </row>
    <row r="32" spans="1:3">
      <c r="A32" s="438"/>
      <c r="B32" s="438"/>
      <c r="C32" s="439"/>
    </row>
    <row r="33" spans="1:3">
      <c r="A33" s="440" t="s">
        <v>346</v>
      </c>
      <c r="B33" s="438">
        <f>SUM(B21:B32)</f>
        <v>0</v>
      </c>
      <c r="C33" s="438">
        <f>SUM(C21:C32)</f>
        <v>0</v>
      </c>
    </row>
    <row r="34" spans="1:3">
      <c r="A34" s="438"/>
      <c r="B34" s="438"/>
      <c r="C34" s="439"/>
    </row>
    <row r="35" spans="1:3">
      <c r="A35" s="440" t="s">
        <v>141</v>
      </c>
      <c r="B35" s="441">
        <f>+B18+B33</f>
        <v>0</v>
      </c>
      <c r="C35" s="441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workbookViewId="0">
      <selection activeCell="B2" sqref="B2:J41"/>
    </sheetView>
  </sheetViews>
  <sheetFormatPr baseColWidth="10" defaultColWidth="11.42578125" defaultRowHeight="12"/>
  <cols>
    <col min="1" max="1" width="2.140625" style="299" customWidth="1"/>
    <col min="2" max="3" width="3.7109375" style="390" customWidth="1"/>
    <col min="4" max="4" width="65.7109375" style="390" customWidth="1"/>
    <col min="5" max="5" width="12.7109375" style="390" customWidth="1"/>
    <col min="6" max="6" width="14.28515625" style="390" customWidth="1"/>
    <col min="7" max="8" width="12.7109375" style="390" customWidth="1"/>
    <col min="9" max="9" width="11.42578125" style="390" customWidth="1"/>
    <col min="10" max="10" width="12.85546875" style="390" customWidth="1"/>
    <col min="11" max="11" width="3.140625" style="299" customWidth="1"/>
    <col min="12" max="16384" width="11.42578125" style="390"/>
  </cols>
  <sheetData>
    <row r="1" spans="2:10" s="299" customFormat="1" ht="6.75" customHeight="1"/>
    <row r="2" spans="2:10">
      <c r="B2" s="592" t="s">
        <v>614</v>
      </c>
      <c r="C2" s="593"/>
      <c r="D2" s="593"/>
      <c r="E2" s="593"/>
      <c r="F2" s="593"/>
      <c r="G2" s="593"/>
      <c r="H2" s="593"/>
      <c r="I2" s="593"/>
      <c r="J2" s="594"/>
    </row>
    <row r="3" spans="2:10">
      <c r="B3" s="592" t="s">
        <v>412</v>
      </c>
      <c r="C3" s="593"/>
      <c r="D3" s="593"/>
      <c r="E3" s="593"/>
      <c r="F3" s="593"/>
      <c r="G3" s="593"/>
      <c r="H3" s="593"/>
      <c r="I3" s="593"/>
      <c r="J3" s="594"/>
    </row>
    <row r="4" spans="2:10">
      <c r="B4" s="595" t="s">
        <v>347</v>
      </c>
      <c r="C4" s="596"/>
      <c r="D4" s="596"/>
      <c r="E4" s="596"/>
      <c r="F4" s="596"/>
      <c r="G4" s="596"/>
      <c r="H4" s="596"/>
      <c r="I4" s="596"/>
      <c r="J4" s="597"/>
    </row>
    <row r="5" spans="2:10">
      <c r="B5" s="598" t="s">
        <v>666</v>
      </c>
      <c r="C5" s="599"/>
      <c r="D5" s="599"/>
      <c r="E5" s="599"/>
      <c r="F5" s="599"/>
      <c r="G5" s="599"/>
      <c r="H5" s="599"/>
      <c r="I5" s="599"/>
      <c r="J5" s="600"/>
    </row>
    <row r="6" spans="2:10" s="299" customFormat="1" ht="2.25" customHeight="1">
      <c r="B6" s="442"/>
      <c r="C6" s="442"/>
      <c r="D6" s="442"/>
      <c r="E6" s="442"/>
      <c r="F6" s="442"/>
      <c r="G6" s="442"/>
      <c r="H6" s="442"/>
      <c r="I6" s="442"/>
      <c r="J6" s="442"/>
    </row>
    <row r="7" spans="2:10">
      <c r="B7" s="605" t="s">
        <v>75</v>
      </c>
      <c r="C7" s="639"/>
      <c r="D7" s="606"/>
      <c r="E7" s="591" t="s">
        <v>247</v>
      </c>
      <c r="F7" s="591"/>
      <c r="G7" s="591"/>
      <c r="H7" s="591"/>
      <c r="I7" s="591"/>
      <c r="J7" s="591" t="s">
        <v>239</v>
      </c>
    </row>
    <row r="8" spans="2:10" ht="24">
      <c r="B8" s="607"/>
      <c r="C8" s="640"/>
      <c r="D8" s="608"/>
      <c r="E8" s="391" t="s">
        <v>240</v>
      </c>
      <c r="F8" s="391" t="s">
        <v>241</v>
      </c>
      <c r="G8" s="391" t="s">
        <v>214</v>
      </c>
      <c r="H8" s="391" t="s">
        <v>215</v>
      </c>
      <c r="I8" s="391" t="s">
        <v>242</v>
      </c>
      <c r="J8" s="591"/>
    </row>
    <row r="9" spans="2:10" ht="15.75" customHeight="1">
      <c r="B9" s="609"/>
      <c r="C9" s="641"/>
      <c r="D9" s="610"/>
      <c r="E9" s="391">
        <v>1</v>
      </c>
      <c r="F9" s="391">
        <v>2</v>
      </c>
      <c r="G9" s="391" t="s">
        <v>243</v>
      </c>
      <c r="H9" s="391">
        <v>4</v>
      </c>
      <c r="I9" s="391">
        <v>5</v>
      </c>
      <c r="J9" s="391" t="s">
        <v>244</v>
      </c>
    </row>
    <row r="10" spans="2:10" ht="15" customHeight="1">
      <c r="B10" s="634" t="s">
        <v>348</v>
      </c>
      <c r="C10" s="635"/>
      <c r="D10" s="636"/>
      <c r="E10" s="263"/>
      <c r="F10" s="264"/>
      <c r="G10" s="264"/>
      <c r="H10" s="264"/>
      <c r="I10" s="264"/>
      <c r="J10" s="264"/>
    </row>
    <row r="11" spans="2:10">
      <c r="B11" s="392"/>
      <c r="C11" s="632" t="s">
        <v>349</v>
      </c>
      <c r="D11" s="633"/>
      <c r="E11" s="265">
        <f>+E12+E13</f>
        <v>0</v>
      </c>
      <c r="F11" s="265">
        <f>+F12+F13</f>
        <v>0</v>
      </c>
      <c r="G11" s="266">
        <f>+E11+F11</f>
        <v>0</v>
      </c>
      <c r="H11" s="265">
        <f t="shared" ref="H11:I11" si="0">+H12+H13</f>
        <v>0</v>
      </c>
      <c r="I11" s="265">
        <f t="shared" si="0"/>
        <v>0</v>
      </c>
      <c r="J11" s="266">
        <f>+G11-H11</f>
        <v>0</v>
      </c>
    </row>
    <row r="12" spans="2:10">
      <c r="B12" s="392"/>
      <c r="C12" s="443"/>
      <c r="D12" s="393" t="s">
        <v>350</v>
      </c>
      <c r="E12" s="263"/>
      <c r="F12" s="264"/>
      <c r="G12" s="264">
        <f t="shared" ref="G12:G39" si="1">+E12+F12</f>
        <v>0</v>
      </c>
      <c r="H12" s="264"/>
      <c r="I12" s="264"/>
      <c r="J12" s="264">
        <f t="shared" ref="J12:J39" si="2">+G12-H12</f>
        <v>0</v>
      </c>
    </row>
    <row r="13" spans="2:10">
      <c r="B13" s="392"/>
      <c r="C13" s="443"/>
      <c r="D13" s="393" t="s">
        <v>351</v>
      </c>
      <c r="E13" s="263"/>
      <c r="F13" s="264"/>
      <c r="G13" s="264">
        <f t="shared" si="1"/>
        <v>0</v>
      </c>
      <c r="H13" s="264"/>
      <c r="I13" s="264"/>
      <c r="J13" s="264">
        <f t="shared" si="2"/>
        <v>0</v>
      </c>
    </row>
    <row r="14" spans="2:10">
      <c r="B14" s="392"/>
      <c r="C14" s="632" t="s">
        <v>352</v>
      </c>
      <c r="D14" s="633"/>
      <c r="E14" s="265">
        <f>SUM(E15:E22)</f>
        <v>22600000</v>
      </c>
      <c r="F14" s="265">
        <f>SUM(F15:F22)</f>
        <v>-3127534</v>
      </c>
      <c r="G14" s="266">
        <f t="shared" si="1"/>
        <v>19472466</v>
      </c>
      <c r="H14" s="265">
        <f t="shared" ref="H14:I14" si="3">SUM(H15:H22)</f>
        <v>13158092</v>
      </c>
      <c r="I14" s="265">
        <f t="shared" si="3"/>
        <v>13158092</v>
      </c>
      <c r="J14" s="266">
        <f t="shared" si="2"/>
        <v>6314374</v>
      </c>
    </row>
    <row r="15" spans="2:10">
      <c r="B15" s="392"/>
      <c r="C15" s="443"/>
      <c r="D15" s="393" t="s">
        <v>353</v>
      </c>
      <c r="E15" s="263">
        <f>CFG!D48</f>
        <v>22600000</v>
      </c>
      <c r="F15" s="263">
        <f>CFG!E48</f>
        <v>-3127534</v>
      </c>
      <c r="G15" s="264">
        <f t="shared" si="1"/>
        <v>19472466</v>
      </c>
      <c r="H15" s="264">
        <f>CFG!G48</f>
        <v>13158092</v>
      </c>
      <c r="I15" s="264">
        <f>CFG!H48</f>
        <v>13158092</v>
      </c>
      <c r="J15" s="264">
        <f t="shared" si="2"/>
        <v>6314374</v>
      </c>
    </row>
    <row r="16" spans="2:10">
      <c r="B16" s="392"/>
      <c r="C16" s="443"/>
      <c r="D16" s="393" t="s">
        <v>354</v>
      </c>
      <c r="E16" s="263"/>
      <c r="F16" s="264"/>
      <c r="G16" s="264">
        <f t="shared" si="1"/>
        <v>0</v>
      </c>
      <c r="H16" s="264"/>
      <c r="I16" s="264"/>
      <c r="J16" s="264">
        <f t="shared" si="2"/>
        <v>0</v>
      </c>
    </row>
    <row r="17" spans="2:10">
      <c r="B17" s="392"/>
      <c r="C17" s="443"/>
      <c r="D17" s="393" t="s">
        <v>355</v>
      </c>
      <c r="E17" s="263"/>
      <c r="F17" s="264"/>
      <c r="G17" s="264">
        <f t="shared" si="1"/>
        <v>0</v>
      </c>
      <c r="H17" s="264"/>
      <c r="I17" s="264"/>
      <c r="J17" s="264">
        <f t="shared" si="2"/>
        <v>0</v>
      </c>
    </row>
    <row r="18" spans="2:10">
      <c r="B18" s="392"/>
      <c r="C18" s="443"/>
      <c r="D18" s="393" t="s">
        <v>356</v>
      </c>
      <c r="E18" s="263"/>
      <c r="F18" s="264"/>
      <c r="G18" s="264">
        <f t="shared" si="1"/>
        <v>0</v>
      </c>
      <c r="H18" s="264"/>
      <c r="I18" s="264"/>
      <c r="J18" s="264">
        <f t="shared" si="2"/>
        <v>0</v>
      </c>
    </row>
    <row r="19" spans="2:10">
      <c r="B19" s="392"/>
      <c r="C19" s="443"/>
      <c r="D19" s="393" t="s">
        <v>357</v>
      </c>
      <c r="E19" s="263"/>
      <c r="F19" s="264"/>
      <c r="G19" s="264">
        <f t="shared" si="1"/>
        <v>0</v>
      </c>
      <c r="H19" s="264"/>
      <c r="I19" s="264"/>
      <c r="J19" s="264">
        <f t="shared" si="2"/>
        <v>0</v>
      </c>
    </row>
    <row r="20" spans="2:10">
      <c r="B20" s="392"/>
      <c r="C20" s="443"/>
      <c r="D20" s="393" t="s">
        <v>358</v>
      </c>
      <c r="E20" s="263"/>
      <c r="F20" s="264"/>
      <c r="G20" s="264">
        <f t="shared" si="1"/>
        <v>0</v>
      </c>
      <c r="H20" s="264"/>
      <c r="I20" s="264"/>
      <c r="J20" s="264">
        <f t="shared" si="2"/>
        <v>0</v>
      </c>
    </row>
    <row r="21" spans="2:10">
      <c r="B21" s="392"/>
      <c r="C21" s="443"/>
      <c r="D21" s="393" t="s">
        <v>359</v>
      </c>
      <c r="E21" s="263"/>
      <c r="F21" s="264"/>
      <c r="G21" s="264">
        <f t="shared" si="1"/>
        <v>0</v>
      </c>
      <c r="H21" s="264"/>
      <c r="I21" s="264"/>
      <c r="J21" s="264">
        <f t="shared" si="2"/>
        <v>0</v>
      </c>
    </row>
    <row r="22" spans="2:10">
      <c r="B22" s="392"/>
      <c r="C22" s="443"/>
      <c r="D22" s="393" t="s">
        <v>360</v>
      </c>
      <c r="E22" s="263"/>
      <c r="F22" s="264"/>
      <c r="G22" s="264">
        <f t="shared" si="1"/>
        <v>0</v>
      </c>
      <c r="H22" s="264"/>
      <c r="I22" s="264"/>
      <c r="J22" s="264">
        <f t="shared" si="2"/>
        <v>0</v>
      </c>
    </row>
    <row r="23" spans="2:10">
      <c r="B23" s="392"/>
      <c r="C23" s="632" t="s">
        <v>361</v>
      </c>
      <c r="D23" s="633"/>
      <c r="E23" s="265">
        <f>SUM(E24:E26)</f>
        <v>0</v>
      </c>
      <c r="F23" s="265">
        <f>SUM(F24:F26)</f>
        <v>0</v>
      </c>
      <c r="G23" s="266">
        <f t="shared" si="1"/>
        <v>0</v>
      </c>
      <c r="H23" s="265">
        <f t="shared" ref="H23:I23" si="4">SUM(H24:H26)</f>
        <v>0</v>
      </c>
      <c r="I23" s="265">
        <f t="shared" si="4"/>
        <v>0</v>
      </c>
      <c r="J23" s="266">
        <f t="shared" si="2"/>
        <v>0</v>
      </c>
    </row>
    <row r="24" spans="2:10">
      <c r="B24" s="392"/>
      <c r="C24" s="443"/>
      <c r="D24" s="393" t="s">
        <v>362</v>
      </c>
      <c r="E24" s="263"/>
      <c r="F24" s="264"/>
      <c r="G24" s="264">
        <f t="shared" si="1"/>
        <v>0</v>
      </c>
      <c r="H24" s="264"/>
      <c r="I24" s="264"/>
      <c r="J24" s="264">
        <f t="shared" si="2"/>
        <v>0</v>
      </c>
    </row>
    <row r="25" spans="2:10">
      <c r="B25" s="392"/>
      <c r="C25" s="443"/>
      <c r="D25" s="393" t="s">
        <v>363</v>
      </c>
      <c r="E25" s="263"/>
      <c r="F25" s="264"/>
      <c r="G25" s="264">
        <f t="shared" si="1"/>
        <v>0</v>
      </c>
      <c r="H25" s="264"/>
      <c r="I25" s="264"/>
      <c r="J25" s="264">
        <f t="shared" si="2"/>
        <v>0</v>
      </c>
    </row>
    <row r="26" spans="2:10">
      <c r="B26" s="392"/>
      <c r="C26" s="443"/>
      <c r="D26" s="393" t="s">
        <v>364</v>
      </c>
      <c r="E26" s="263"/>
      <c r="F26" s="264"/>
      <c r="G26" s="264">
        <f t="shared" si="1"/>
        <v>0</v>
      </c>
      <c r="H26" s="264"/>
      <c r="I26" s="264"/>
      <c r="J26" s="264">
        <f t="shared" si="2"/>
        <v>0</v>
      </c>
    </row>
    <row r="27" spans="2:10">
      <c r="B27" s="392"/>
      <c r="C27" s="632" t="s">
        <v>365</v>
      </c>
      <c r="D27" s="633"/>
      <c r="E27" s="265">
        <f>SUM(E28:E29)</f>
        <v>0</v>
      </c>
      <c r="F27" s="265">
        <f>SUM(F28:F29)</f>
        <v>0</v>
      </c>
      <c r="G27" s="266">
        <f t="shared" si="1"/>
        <v>0</v>
      </c>
      <c r="H27" s="265">
        <f t="shared" ref="H27:I27" si="5">SUM(H28:H29)</f>
        <v>0</v>
      </c>
      <c r="I27" s="265">
        <f t="shared" si="5"/>
        <v>0</v>
      </c>
      <c r="J27" s="266">
        <f t="shared" si="2"/>
        <v>0</v>
      </c>
    </row>
    <row r="28" spans="2:10">
      <c r="B28" s="392"/>
      <c r="C28" s="443"/>
      <c r="D28" s="393" t="s">
        <v>366</v>
      </c>
      <c r="E28" s="263"/>
      <c r="F28" s="264"/>
      <c r="G28" s="264">
        <f t="shared" si="1"/>
        <v>0</v>
      </c>
      <c r="H28" s="264"/>
      <c r="I28" s="264"/>
      <c r="J28" s="264">
        <f t="shared" si="2"/>
        <v>0</v>
      </c>
    </row>
    <row r="29" spans="2:10">
      <c r="B29" s="392"/>
      <c r="C29" s="443"/>
      <c r="D29" s="393" t="s">
        <v>367</v>
      </c>
      <c r="E29" s="263"/>
      <c r="F29" s="264"/>
      <c r="G29" s="264">
        <f t="shared" si="1"/>
        <v>0</v>
      </c>
      <c r="H29" s="264"/>
      <c r="I29" s="264"/>
      <c r="J29" s="264">
        <f t="shared" si="2"/>
        <v>0</v>
      </c>
    </row>
    <row r="30" spans="2:10">
      <c r="B30" s="392"/>
      <c r="C30" s="632" t="s">
        <v>368</v>
      </c>
      <c r="D30" s="633"/>
      <c r="E30" s="265">
        <f>SUM(E31:E34)</f>
        <v>0</v>
      </c>
      <c r="F30" s="265">
        <f>SUM(F31:F34)</f>
        <v>0</v>
      </c>
      <c r="G30" s="266">
        <f t="shared" si="1"/>
        <v>0</v>
      </c>
      <c r="H30" s="265">
        <f t="shared" ref="H30:I30" si="6">SUM(H31:H34)</f>
        <v>0</v>
      </c>
      <c r="I30" s="265">
        <f t="shared" si="6"/>
        <v>0</v>
      </c>
      <c r="J30" s="266">
        <f t="shared" si="2"/>
        <v>0</v>
      </c>
    </row>
    <row r="31" spans="2:10">
      <c r="B31" s="392"/>
      <c r="C31" s="443"/>
      <c r="D31" s="393" t="s">
        <v>369</v>
      </c>
      <c r="E31" s="263"/>
      <c r="F31" s="264"/>
      <c r="G31" s="264">
        <f t="shared" si="1"/>
        <v>0</v>
      </c>
      <c r="H31" s="264"/>
      <c r="I31" s="264"/>
      <c r="J31" s="264">
        <f t="shared" si="2"/>
        <v>0</v>
      </c>
    </row>
    <row r="32" spans="2:10">
      <c r="B32" s="392"/>
      <c r="C32" s="443"/>
      <c r="D32" s="393" t="s">
        <v>370</v>
      </c>
      <c r="E32" s="263"/>
      <c r="F32" s="264"/>
      <c r="G32" s="264">
        <f t="shared" si="1"/>
        <v>0</v>
      </c>
      <c r="H32" s="264"/>
      <c r="I32" s="264"/>
      <c r="J32" s="264">
        <f t="shared" si="2"/>
        <v>0</v>
      </c>
    </row>
    <row r="33" spans="1:11">
      <c r="B33" s="392"/>
      <c r="C33" s="443"/>
      <c r="D33" s="393" t="s">
        <v>371</v>
      </c>
      <c r="E33" s="263"/>
      <c r="F33" s="264"/>
      <c r="G33" s="264">
        <f t="shared" si="1"/>
        <v>0</v>
      </c>
      <c r="H33" s="264"/>
      <c r="I33" s="264"/>
      <c r="J33" s="264">
        <f t="shared" si="2"/>
        <v>0</v>
      </c>
    </row>
    <row r="34" spans="1:11">
      <c r="B34" s="392"/>
      <c r="C34" s="443"/>
      <c r="D34" s="393" t="s">
        <v>372</v>
      </c>
      <c r="E34" s="263"/>
      <c r="F34" s="264"/>
      <c r="G34" s="264">
        <f t="shared" si="1"/>
        <v>0</v>
      </c>
      <c r="H34" s="264"/>
      <c r="I34" s="264"/>
      <c r="J34" s="264">
        <f t="shared" si="2"/>
        <v>0</v>
      </c>
    </row>
    <row r="35" spans="1:11">
      <c r="B35" s="392"/>
      <c r="C35" s="632" t="s">
        <v>373</v>
      </c>
      <c r="D35" s="633"/>
      <c r="E35" s="265">
        <f>SUM(E36)</f>
        <v>0</v>
      </c>
      <c r="F35" s="265">
        <f>SUM(F36)</f>
        <v>0</v>
      </c>
      <c r="G35" s="266">
        <f t="shared" si="1"/>
        <v>0</v>
      </c>
      <c r="H35" s="265">
        <f t="shared" ref="H35:I35" si="7">SUM(H36)</f>
        <v>0</v>
      </c>
      <c r="I35" s="265">
        <f t="shared" si="7"/>
        <v>0</v>
      </c>
      <c r="J35" s="266">
        <f t="shared" si="2"/>
        <v>0</v>
      </c>
    </row>
    <row r="36" spans="1:11">
      <c r="B36" s="392"/>
      <c r="C36" s="443"/>
      <c r="D36" s="393" t="s">
        <v>374</v>
      </c>
      <c r="E36" s="263"/>
      <c r="F36" s="264"/>
      <c r="G36" s="264">
        <f t="shared" si="1"/>
        <v>0</v>
      </c>
      <c r="H36" s="264"/>
      <c r="I36" s="264"/>
      <c r="J36" s="264">
        <f t="shared" si="2"/>
        <v>0</v>
      </c>
    </row>
    <row r="37" spans="1:11" ht="15" customHeight="1">
      <c r="B37" s="634" t="s">
        <v>375</v>
      </c>
      <c r="C37" s="635"/>
      <c r="D37" s="636"/>
      <c r="E37" s="263"/>
      <c r="F37" s="264"/>
      <c r="G37" s="264">
        <f t="shared" si="1"/>
        <v>0</v>
      </c>
      <c r="H37" s="264"/>
      <c r="I37" s="264"/>
      <c r="J37" s="264">
        <f t="shared" si="2"/>
        <v>0</v>
      </c>
    </row>
    <row r="38" spans="1:11" ht="15" customHeight="1">
      <c r="B38" s="634" t="s">
        <v>376</v>
      </c>
      <c r="C38" s="635"/>
      <c r="D38" s="636"/>
      <c r="E38" s="263"/>
      <c r="F38" s="264"/>
      <c r="G38" s="264">
        <f t="shared" si="1"/>
        <v>0</v>
      </c>
      <c r="H38" s="264"/>
      <c r="I38" s="264"/>
      <c r="J38" s="264">
        <f t="shared" si="2"/>
        <v>0</v>
      </c>
    </row>
    <row r="39" spans="1:11" ht="15.75" customHeight="1">
      <c r="B39" s="634" t="s">
        <v>377</v>
      </c>
      <c r="C39" s="635"/>
      <c r="D39" s="636"/>
      <c r="E39" s="263"/>
      <c r="F39" s="264"/>
      <c r="G39" s="264">
        <f t="shared" si="1"/>
        <v>0</v>
      </c>
      <c r="H39" s="264"/>
      <c r="I39" s="264"/>
      <c r="J39" s="264">
        <f t="shared" si="2"/>
        <v>0</v>
      </c>
    </row>
    <row r="40" spans="1:11">
      <c r="B40" s="444"/>
      <c r="C40" s="445"/>
      <c r="D40" s="446"/>
      <c r="E40" s="267"/>
      <c r="F40" s="268"/>
      <c r="G40" s="268"/>
      <c r="H40" s="268"/>
      <c r="I40" s="268"/>
      <c r="J40" s="268"/>
    </row>
    <row r="41" spans="1:11" s="405" customFormat="1">
      <c r="A41" s="401"/>
      <c r="B41" s="418"/>
      <c r="C41" s="637" t="s">
        <v>245</v>
      </c>
      <c r="D41" s="638"/>
      <c r="E41" s="269">
        <f>+E11+E14+E23+E27+E30+E35+E37+E38+E39</f>
        <v>22600000</v>
      </c>
      <c r="F41" s="269">
        <f t="shared" ref="F41:J41" si="8">+F11+F14+F23+F27+F30+F35+F37+F38+F39</f>
        <v>-3127534</v>
      </c>
      <c r="G41" s="269">
        <f t="shared" si="8"/>
        <v>19472466</v>
      </c>
      <c r="H41" s="269">
        <f t="shared" si="8"/>
        <v>13158092</v>
      </c>
      <c r="I41" s="269">
        <f t="shared" si="8"/>
        <v>13158092</v>
      </c>
      <c r="J41" s="269">
        <f t="shared" si="8"/>
        <v>6314374</v>
      </c>
      <c r="K41" s="401"/>
    </row>
    <row r="42" spans="1:11">
      <c r="B42" s="299"/>
      <c r="C42" s="299"/>
      <c r="D42" s="299"/>
      <c r="E42" s="299"/>
      <c r="F42" s="299"/>
      <c r="G42" s="299"/>
      <c r="H42" s="299"/>
      <c r="I42" s="299"/>
      <c r="J42" s="299"/>
    </row>
    <row r="43" spans="1:11">
      <c r="B43" s="299"/>
      <c r="C43" s="299"/>
      <c r="D43" s="299"/>
      <c r="E43" s="299"/>
      <c r="F43" s="299"/>
      <c r="G43" s="299"/>
      <c r="H43" s="299"/>
      <c r="I43" s="299"/>
      <c r="J43" s="299"/>
    </row>
  </sheetData>
  <mergeCells count="18"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ageMargins left="0.7" right="0.7" top="0.75" bottom="0.75" header="0.3" footer="0.3"/>
  <pageSetup scale="78" fitToHeight="0" orientation="landscape" r:id="rId1"/>
  <ignoredErrors>
    <ignoredError sqref="G11 G14 G23 G27 G30 G35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selection activeCell="A4" sqref="A4"/>
    </sheetView>
  </sheetViews>
  <sheetFormatPr baseColWidth="10" defaultColWidth="11.42578125" defaultRowHeight="15"/>
  <cols>
    <col min="1" max="1" width="1.140625" customWidth="1"/>
    <col min="2" max="2" width="57" customWidth="1"/>
    <col min="6" max="6" width="4.28515625" style="54" customWidth="1"/>
  </cols>
  <sheetData>
    <row r="1" spans="1:5">
      <c r="A1" s="581" t="s">
        <v>415</v>
      </c>
      <c r="B1" s="582"/>
      <c r="C1" s="582"/>
      <c r="D1" s="582"/>
      <c r="E1" s="582"/>
    </row>
    <row r="2" spans="1:5">
      <c r="A2" s="584" t="s">
        <v>379</v>
      </c>
      <c r="B2" s="585"/>
      <c r="C2" s="585"/>
      <c r="D2" s="585"/>
      <c r="E2" s="585"/>
    </row>
    <row r="3" spans="1:5">
      <c r="A3" s="587" t="s">
        <v>666</v>
      </c>
      <c r="B3" s="588"/>
      <c r="C3" s="588"/>
      <c r="D3" s="588"/>
      <c r="E3" s="588"/>
    </row>
    <row r="4" spans="1:5" ht="6" customHeight="1">
      <c r="A4" s="16"/>
      <c r="B4" s="16"/>
      <c r="C4" s="16"/>
      <c r="D4" s="16"/>
      <c r="E4" s="16"/>
    </row>
    <row r="5" spans="1:5">
      <c r="A5" s="646" t="s">
        <v>75</v>
      </c>
      <c r="B5" s="646"/>
      <c r="C5" s="55" t="s">
        <v>212</v>
      </c>
      <c r="D5" s="55" t="s">
        <v>215</v>
      </c>
      <c r="E5" s="55" t="s">
        <v>380</v>
      </c>
    </row>
    <row r="6" spans="1:5" ht="5.25" customHeight="1" thickBot="1">
      <c r="A6" s="58"/>
      <c r="B6" s="59"/>
      <c r="C6" s="60"/>
      <c r="D6" s="60"/>
      <c r="E6" s="60"/>
    </row>
    <row r="7" spans="1:5" ht="15.75" thickBot="1">
      <c r="A7" s="67"/>
      <c r="B7" s="68" t="s">
        <v>381</v>
      </c>
      <c r="C7" s="73">
        <v>0</v>
      </c>
      <c r="D7" s="73">
        <v>0</v>
      </c>
      <c r="E7" s="73">
        <v>0</v>
      </c>
    </row>
    <row r="8" spans="1:5">
      <c r="A8" s="647" t="s">
        <v>404</v>
      </c>
      <c r="B8" s="648"/>
      <c r="C8" s="66">
        <v>0</v>
      </c>
      <c r="D8" s="66">
        <v>0</v>
      </c>
      <c r="E8" s="66">
        <v>0</v>
      </c>
    </row>
    <row r="9" spans="1:5">
      <c r="A9" s="649" t="s">
        <v>405</v>
      </c>
      <c r="B9" s="650"/>
      <c r="C9" s="74">
        <f>+EAI!E46</f>
        <v>0</v>
      </c>
      <c r="D9" s="74">
        <f>+EAI!H46</f>
        <v>0</v>
      </c>
      <c r="E9" s="74">
        <f>+EAI!I46</f>
        <v>0</v>
      </c>
    </row>
    <row r="10" spans="1:5" ht="6.75" customHeight="1" thickBot="1">
      <c r="A10" s="56"/>
      <c r="B10" s="57"/>
      <c r="C10" s="65"/>
      <c r="D10" s="65"/>
      <c r="E10" s="65"/>
    </row>
    <row r="11" spans="1:5" ht="15.75" thickBot="1">
      <c r="A11" s="69"/>
      <c r="B11" s="68" t="s">
        <v>382</v>
      </c>
      <c r="C11" s="73">
        <f>+C12+C13</f>
        <v>0</v>
      </c>
      <c r="D11" s="73">
        <f t="shared" ref="D11:E11" si="0">+D12+D13</f>
        <v>0</v>
      </c>
      <c r="E11" s="73">
        <f t="shared" si="0"/>
        <v>0</v>
      </c>
    </row>
    <row r="12" spans="1:5">
      <c r="A12" s="651" t="s">
        <v>406</v>
      </c>
      <c r="B12" s="652"/>
      <c r="C12" s="66"/>
      <c r="D12" s="66"/>
      <c r="E12" s="66"/>
    </row>
    <row r="13" spans="1:5">
      <c r="A13" s="649" t="s">
        <v>407</v>
      </c>
      <c r="B13" s="650"/>
      <c r="C13" s="74"/>
      <c r="D13" s="74"/>
      <c r="E13" s="74"/>
    </row>
    <row r="14" spans="1:5" ht="5.25" customHeight="1" thickBot="1">
      <c r="A14" s="62"/>
      <c r="B14" s="61"/>
      <c r="C14" s="65"/>
      <c r="D14" s="65"/>
      <c r="E14" s="65"/>
    </row>
    <row r="15" spans="1:5" ht="15.75" thickBot="1">
      <c r="A15" s="67"/>
      <c r="B15" s="68" t="s">
        <v>383</v>
      </c>
      <c r="C15" s="73">
        <f>+C7-C11</f>
        <v>0</v>
      </c>
      <c r="D15" s="73">
        <f t="shared" ref="D15:E15" si="1">+D7-D11</f>
        <v>0</v>
      </c>
      <c r="E15" s="73">
        <f t="shared" si="1"/>
        <v>0</v>
      </c>
    </row>
    <row r="16" spans="1:5">
      <c r="A16" s="16"/>
      <c r="B16" s="16"/>
      <c r="C16" s="16"/>
      <c r="D16" s="16"/>
      <c r="E16" s="16"/>
    </row>
    <row r="17" spans="1:5">
      <c r="A17" s="646" t="s">
        <v>75</v>
      </c>
      <c r="B17" s="646"/>
      <c r="C17" s="55" t="s">
        <v>212</v>
      </c>
      <c r="D17" s="55" t="s">
        <v>215</v>
      </c>
      <c r="E17" s="55" t="s">
        <v>380</v>
      </c>
    </row>
    <row r="18" spans="1:5" ht="6.75" customHeight="1">
      <c r="A18" s="58"/>
      <c r="B18" s="59"/>
      <c r="C18" s="60"/>
      <c r="D18" s="60"/>
      <c r="E18" s="60"/>
    </row>
    <row r="19" spans="1:5">
      <c r="A19" s="642" t="s">
        <v>384</v>
      </c>
      <c r="B19" s="643"/>
      <c r="C19" s="74">
        <f>+C15</f>
        <v>0</v>
      </c>
      <c r="D19" s="74">
        <f t="shared" ref="D19:E19" si="2">+D15</f>
        <v>0</v>
      </c>
      <c r="E19" s="74">
        <f t="shared" si="2"/>
        <v>0</v>
      </c>
    </row>
    <row r="20" spans="1:5" ht="6" customHeight="1">
      <c r="A20" s="56"/>
      <c r="B20" s="57"/>
      <c r="C20" s="65"/>
      <c r="D20" s="65"/>
      <c r="E20" s="65"/>
    </row>
    <row r="21" spans="1:5">
      <c r="A21" s="642" t="s">
        <v>385</v>
      </c>
      <c r="B21" s="643"/>
      <c r="C21" s="74">
        <v>0</v>
      </c>
      <c r="D21" s="74">
        <v>0</v>
      </c>
      <c r="E21" s="74">
        <v>0</v>
      </c>
    </row>
    <row r="22" spans="1:5" ht="7.5" customHeight="1" thickBot="1">
      <c r="A22" s="62"/>
      <c r="B22" s="61"/>
      <c r="C22" s="65"/>
      <c r="D22" s="65"/>
      <c r="E22" s="65"/>
    </row>
    <row r="23" spans="1:5" ht="15.75" thickBot="1">
      <c r="A23" s="69"/>
      <c r="B23" s="68" t="s">
        <v>386</v>
      </c>
      <c r="C23" s="75">
        <f>+C19-C21</f>
        <v>0</v>
      </c>
      <c r="D23" s="75">
        <f t="shared" ref="D23:E23" si="3">+D19-D21</f>
        <v>0</v>
      </c>
      <c r="E23" s="75">
        <f t="shared" si="3"/>
        <v>0</v>
      </c>
    </row>
    <row r="24" spans="1:5">
      <c r="A24" s="16"/>
      <c r="B24" s="16"/>
      <c r="C24" s="16"/>
      <c r="D24" s="16"/>
      <c r="E24" s="16"/>
    </row>
    <row r="25" spans="1:5">
      <c r="A25" s="646" t="s">
        <v>75</v>
      </c>
      <c r="B25" s="646"/>
      <c r="C25" s="55" t="s">
        <v>212</v>
      </c>
      <c r="D25" s="55" t="s">
        <v>215</v>
      </c>
      <c r="E25" s="55" t="s">
        <v>380</v>
      </c>
    </row>
    <row r="26" spans="1:5" ht="5.25" customHeight="1">
      <c r="A26" s="58"/>
      <c r="B26" s="59"/>
      <c r="C26" s="60"/>
      <c r="D26" s="60"/>
      <c r="E26" s="60"/>
    </row>
    <row r="27" spans="1:5">
      <c r="A27" s="642" t="s">
        <v>387</v>
      </c>
      <c r="B27" s="643"/>
      <c r="C27" s="74">
        <f>+EAI!E52</f>
        <v>0</v>
      </c>
      <c r="D27" s="74">
        <f>+EAI!H51</f>
        <v>0</v>
      </c>
      <c r="E27" s="74">
        <v>0</v>
      </c>
    </row>
    <row r="28" spans="1:5" ht="5.25" customHeight="1">
      <c r="A28" s="56"/>
      <c r="B28" s="57"/>
      <c r="C28" s="65"/>
      <c r="D28" s="65"/>
      <c r="E28" s="65"/>
    </row>
    <row r="29" spans="1:5">
      <c r="A29" s="642" t="s">
        <v>388</v>
      </c>
      <c r="B29" s="643"/>
      <c r="C29" s="74">
        <v>0</v>
      </c>
      <c r="D29" s="74">
        <v>0</v>
      </c>
      <c r="E29" s="74">
        <v>0</v>
      </c>
    </row>
    <row r="30" spans="1:5" ht="3.75" customHeight="1" thickBot="1">
      <c r="A30" s="63"/>
      <c r="B30" s="64"/>
      <c r="C30" s="66"/>
      <c r="D30" s="66"/>
      <c r="E30" s="66"/>
    </row>
    <row r="31" spans="1:5" ht="15.75" thickBot="1">
      <c r="A31" s="69"/>
      <c r="B31" s="68" t="s">
        <v>389</v>
      </c>
      <c r="C31" s="75">
        <f>+C27-C29</f>
        <v>0</v>
      </c>
      <c r="D31" s="75">
        <f t="shared" ref="D31:E31" si="4">+D27-D29</f>
        <v>0</v>
      </c>
      <c r="E31" s="75">
        <f t="shared" si="4"/>
        <v>0</v>
      </c>
    </row>
    <row r="32" spans="1:5" s="54" customFormat="1">
      <c r="A32" s="16"/>
      <c r="B32" s="16"/>
      <c r="C32" s="16"/>
      <c r="D32" s="16"/>
      <c r="E32" s="16"/>
    </row>
    <row r="33" spans="1:5" ht="23.25" customHeight="1">
      <c r="A33" s="16"/>
      <c r="B33" s="644" t="s">
        <v>390</v>
      </c>
      <c r="C33" s="644"/>
      <c r="D33" s="644"/>
      <c r="E33" s="644"/>
    </row>
    <row r="34" spans="1:5" ht="28.5" customHeight="1">
      <c r="A34" s="16"/>
      <c r="B34" s="644" t="s">
        <v>391</v>
      </c>
      <c r="C34" s="644"/>
      <c r="D34" s="644"/>
      <c r="E34" s="644"/>
    </row>
    <row r="35" spans="1:5">
      <c r="A35" s="16"/>
      <c r="B35" s="645" t="s">
        <v>392</v>
      </c>
      <c r="C35" s="645"/>
      <c r="D35" s="645"/>
      <c r="E35" s="645"/>
    </row>
    <row r="36" spans="1:5" s="54" customFormat="1"/>
  </sheetData>
  <mergeCells count="17"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  <mergeCell ref="A27:B27"/>
    <mergeCell ref="A29:B29"/>
    <mergeCell ref="B33:E33"/>
    <mergeCell ref="B34:E34"/>
    <mergeCell ref="B35:E35"/>
  </mergeCells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VN182"/>
  <sheetViews>
    <sheetView tabSelected="1" topLeftCell="A8" zoomScale="110" zoomScaleNormal="110" workbookViewId="0">
      <selection activeCell="A179" sqref="A179:XFD182"/>
    </sheetView>
  </sheetViews>
  <sheetFormatPr baseColWidth="10" defaultColWidth="0" defaultRowHeight="0" customHeight="1" zeroHeight="1"/>
  <cols>
    <col min="1" max="1" width="5.85546875" style="390" customWidth="1"/>
    <col min="2" max="3" width="11.42578125" style="390" customWidth="1"/>
    <col min="4" max="4" width="93.140625" style="390" customWidth="1"/>
    <col min="5" max="5" width="35.28515625" style="461" customWidth="1"/>
    <col min="6" max="256" width="11.42578125" style="390" customWidth="1"/>
    <col min="257" max="257" width="14.140625" style="390" customWidth="1"/>
    <col min="258" max="258" width="11.42578125" style="390" customWidth="1"/>
    <col min="259" max="259" width="89.140625" style="390" customWidth="1"/>
    <col min="260" max="260" width="35.28515625" style="390" customWidth="1"/>
    <col min="261" max="261" width="1.85546875" style="390" customWidth="1"/>
    <col min="262" max="512" width="11.42578125" style="390" hidden="1"/>
    <col min="513" max="514" width="11.42578125" style="390" customWidth="1"/>
    <col min="515" max="515" width="89.140625" style="390" customWidth="1"/>
    <col min="516" max="516" width="35.28515625" style="390" customWidth="1"/>
    <col min="517" max="517" width="1.85546875" style="390" customWidth="1"/>
    <col min="518" max="768" width="11.42578125" style="390" hidden="1"/>
    <col min="769" max="770" width="11.42578125" style="390" customWidth="1"/>
    <col min="771" max="771" width="89.140625" style="390" customWidth="1"/>
    <col min="772" max="772" width="35.28515625" style="390" customWidth="1"/>
    <col min="773" max="773" width="1.85546875" style="390" customWidth="1"/>
    <col min="774" max="1024" width="11.42578125" style="390" hidden="1"/>
    <col min="1025" max="1026" width="11.42578125" style="390" customWidth="1"/>
    <col min="1027" max="1027" width="89.140625" style="390" customWidth="1"/>
    <col min="1028" max="1028" width="35.28515625" style="390" customWidth="1"/>
    <col min="1029" max="1029" width="1.85546875" style="390" customWidth="1"/>
    <col min="1030" max="1280" width="11.42578125" style="390" hidden="1"/>
    <col min="1281" max="1282" width="11.42578125" style="390" customWidth="1"/>
    <col min="1283" max="1283" width="89.140625" style="390" customWidth="1"/>
    <col min="1284" max="1284" width="35.28515625" style="390" customWidth="1"/>
    <col min="1285" max="1285" width="1.85546875" style="390" customWidth="1"/>
    <col min="1286" max="1536" width="11.42578125" style="390" hidden="1"/>
    <col min="1537" max="1538" width="11.42578125" style="390" customWidth="1"/>
    <col min="1539" max="1539" width="89.140625" style="390" customWidth="1"/>
    <col min="1540" max="1540" width="35.28515625" style="390" customWidth="1"/>
    <col min="1541" max="1541" width="1.85546875" style="390" customWidth="1"/>
    <col min="1542" max="1792" width="11.42578125" style="390" hidden="1"/>
    <col min="1793" max="1794" width="11.42578125" style="390" customWidth="1"/>
    <col min="1795" max="1795" width="89.140625" style="390" customWidth="1"/>
    <col min="1796" max="1796" width="35.28515625" style="390" customWidth="1"/>
    <col min="1797" max="1797" width="1.85546875" style="390" customWidth="1"/>
    <col min="1798" max="2048" width="11.42578125" style="390" hidden="1"/>
    <col min="2049" max="2050" width="11.42578125" style="390" customWidth="1"/>
    <col min="2051" max="2051" width="89.140625" style="390" customWidth="1"/>
    <col min="2052" max="2052" width="35.28515625" style="390" customWidth="1"/>
    <col min="2053" max="2053" width="1.85546875" style="390" customWidth="1"/>
    <col min="2054" max="2304" width="11.42578125" style="390" hidden="1"/>
    <col min="2305" max="2306" width="11.42578125" style="390" customWidth="1"/>
    <col min="2307" max="2307" width="89.140625" style="390" customWidth="1"/>
    <col min="2308" max="2308" width="35.28515625" style="390" customWidth="1"/>
    <col min="2309" max="2309" width="1.85546875" style="390" customWidth="1"/>
    <col min="2310" max="2560" width="11.42578125" style="390" hidden="1"/>
    <col min="2561" max="2562" width="11.42578125" style="390" customWidth="1"/>
    <col min="2563" max="2563" width="89.140625" style="390" customWidth="1"/>
    <col min="2564" max="2564" width="35.28515625" style="390" customWidth="1"/>
    <col min="2565" max="2565" width="1.85546875" style="390" customWidth="1"/>
    <col min="2566" max="2816" width="11.42578125" style="390" hidden="1"/>
    <col min="2817" max="2818" width="11.42578125" style="390" customWidth="1"/>
    <col min="2819" max="2819" width="89.140625" style="390" customWidth="1"/>
    <col min="2820" max="2820" width="35.28515625" style="390" customWidth="1"/>
    <col min="2821" max="2821" width="1.85546875" style="390" customWidth="1"/>
    <col min="2822" max="3072" width="11.42578125" style="390" hidden="1"/>
    <col min="3073" max="3074" width="11.42578125" style="390" customWidth="1"/>
    <col min="3075" max="3075" width="89.140625" style="390" customWidth="1"/>
    <col min="3076" max="3076" width="35.28515625" style="390" customWidth="1"/>
    <col min="3077" max="3077" width="1.85546875" style="390" customWidth="1"/>
    <col min="3078" max="3328" width="11.42578125" style="390" hidden="1"/>
    <col min="3329" max="3330" width="11.42578125" style="390" customWidth="1"/>
    <col min="3331" max="3331" width="89.140625" style="390" customWidth="1"/>
    <col min="3332" max="3332" width="35.28515625" style="390" customWidth="1"/>
    <col min="3333" max="3333" width="1.85546875" style="390" customWidth="1"/>
    <col min="3334" max="3584" width="11.42578125" style="390" hidden="1"/>
    <col min="3585" max="3586" width="11.42578125" style="390" customWidth="1"/>
    <col min="3587" max="3587" width="89.140625" style="390" customWidth="1"/>
    <col min="3588" max="3588" width="35.28515625" style="390" customWidth="1"/>
    <col min="3589" max="3589" width="1.85546875" style="390" customWidth="1"/>
    <col min="3590" max="3840" width="11.42578125" style="390" hidden="1"/>
    <col min="3841" max="3842" width="11.42578125" style="390" customWidth="1"/>
    <col min="3843" max="3843" width="89.140625" style="390" customWidth="1"/>
    <col min="3844" max="3844" width="35.28515625" style="390" customWidth="1"/>
    <col min="3845" max="3845" width="1.85546875" style="390" customWidth="1"/>
    <col min="3846" max="4096" width="11.42578125" style="390" hidden="1"/>
    <col min="4097" max="4098" width="11.42578125" style="390" customWidth="1"/>
    <col min="4099" max="4099" width="89.140625" style="390" customWidth="1"/>
    <col min="4100" max="4100" width="35.28515625" style="390" customWidth="1"/>
    <col min="4101" max="4101" width="1.85546875" style="390" customWidth="1"/>
    <col min="4102" max="4352" width="11.42578125" style="390" hidden="1"/>
    <col min="4353" max="4354" width="11.42578125" style="390" customWidth="1"/>
    <col min="4355" max="4355" width="89.140625" style="390" customWidth="1"/>
    <col min="4356" max="4356" width="35.28515625" style="390" customWidth="1"/>
    <col min="4357" max="4357" width="1.85546875" style="390" customWidth="1"/>
    <col min="4358" max="4608" width="11.42578125" style="390" hidden="1"/>
    <col min="4609" max="4610" width="11.42578125" style="390" customWidth="1"/>
    <col min="4611" max="4611" width="89.140625" style="390" customWidth="1"/>
    <col min="4612" max="4612" width="35.28515625" style="390" customWidth="1"/>
    <col min="4613" max="4613" width="1.85546875" style="390" customWidth="1"/>
    <col min="4614" max="4864" width="11.42578125" style="390" hidden="1"/>
    <col min="4865" max="4866" width="11.42578125" style="390" customWidth="1"/>
    <col min="4867" max="4867" width="89.140625" style="390" customWidth="1"/>
    <col min="4868" max="4868" width="35.28515625" style="390" customWidth="1"/>
    <col min="4869" max="4869" width="1.85546875" style="390" customWidth="1"/>
    <col min="4870" max="5120" width="11.42578125" style="390" hidden="1"/>
    <col min="5121" max="5122" width="11.42578125" style="390" customWidth="1"/>
    <col min="5123" max="5123" width="89.140625" style="390" customWidth="1"/>
    <col min="5124" max="5124" width="35.28515625" style="390" customWidth="1"/>
    <col min="5125" max="5125" width="1.85546875" style="390" customWidth="1"/>
    <col min="5126" max="5376" width="11.42578125" style="390" hidden="1"/>
    <col min="5377" max="5378" width="11.42578125" style="390" customWidth="1"/>
    <col min="5379" max="5379" width="89.140625" style="390" customWidth="1"/>
    <col min="5380" max="5380" width="35.28515625" style="390" customWidth="1"/>
    <col min="5381" max="5381" width="1.85546875" style="390" customWidth="1"/>
    <col min="5382" max="5632" width="11.42578125" style="390" hidden="1"/>
    <col min="5633" max="5634" width="11.42578125" style="390" customWidth="1"/>
    <col min="5635" max="5635" width="89.140625" style="390" customWidth="1"/>
    <col min="5636" max="5636" width="35.28515625" style="390" customWidth="1"/>
    <col min="5637" max="5637" width="1.85546875" style="390" customWidth="1"/>
    <col min="5638" max="5888" width="11.42578125" style="390" hidden="1"/>
    <col min="5889" max="5890" width="11.42578125" style="390" customWidth="1"/>
    <col min="5891" max="5891" width="89.140625" style="390" customWidth="1"/>
    <col min="5892" max="5892" width="35.28515625" style="390" customWidth="1"/>
    <col min="5893" max="5893" width="1.85546875" style="390" customWidth="1"/>
    <col min="5894" max="6144" width="11.42578125" style="390" hidden="1"/>
    <col min="6145" max="6146" width="11.42578125" style="390" customWidth="1"/>
    <col min="6147" max="6147" width="89.140625" style="390" customWidth="1"/>
    <col min="6148" max="6148" width="35.28515625" style="390" customWidth="1"/>
    <col min="6149" max="6149" width="1.85546875" style="390" customWidth="1"/>
    <col min="6150" max="6400" width="11.42578125" style="390" hidden="1"/>
    <col min="6401" max="6402" width="11.42578125" style="390" customWidth="1"/>
    <col min="6403" max="6403" width="89.140625" style="390" customWidth="1"/>
    <col min="6404" max="6404" width="35.28515625" style="390" customWidth="1"/>
    <col min="6405" max="6405" width="1.85546875" style="390" customWidth="1"/>
    <col min="6406" max="6656" width="11.42578125" style="390" hidden="1"/>
    <col min="6657" max="6658" width="11.42578125" style="390" customWidth="1"/>
    <col min="6659" max="6659" width="89.140625" style="390" customWidth="1"/>
    <col min="6660" max="6660" width="35.28515625" style="390" customWidth="1"/>
    <col min="6661" max="6661" width="1.85546875" style="390" customWidth="1"/>
    <col min="6662" max="6912" width="11.42578125" style="390" hidden="1"/>
    <col min="6913" max="6914" width="11.42578125" style="390" customWidth="1"/>
    <col min="6915" max="6915" width="89.140625" style="390" customWidth="1"/>
    <col min="6916" max="6916" width="35.28515625" style="390" customWidth="1"/>
    <col min="6917" max="6917" width="1.85546875" style="390" customWidth="1"/>
    <col min="6918" max="7168" width="11.42578125" style="390" hidden="1"/>
    <col min="7169" max="7170" width="11.42578125" style="390" customWidth="1"/>
    <col min="7171" max="7171" width="89.140625" style="390" customWidth="1"/>
    <col min="7172" max="7172" width="35.28515625" style="390" customWidth="1"/>
    <col min="7173" max="7173" width="1.85546875" style="390" customWidth="1"/>
    <col min="7174" max="7424" width="11.42578125" style="390" hidden="1"/>
    <col min="7425" max="7426" width="11.42578125" style="390" customWidth="1"/>
    <col min="7427" max="7427" width="89.140625" style="390" customWidth="1"/>
    <col min="7428" max="7428" width="35.28515625" style="390" customWidth="1"/>
    <col min="7429" max="7429" width="1.85546875" style="390" customWidth="1"/>
    <col min="7430" max="7680" width="11.42578125" style="390" hidden="1"/>
    <col min="7681" max="7682" width="11.42578125" style="390" customWidth="1"/>
    <col min="7683" max="7683" width="89.140625" style="390" customWidth="1"/>
    <col min="7684" max="7684" width="35.28515625" style="390" customWidth="1"/>
    <col min="7685" max="7685" width="1.85546875" style="390" customWidth="1"/>
    <col min="7686" max="7936" width="11.42578125" style="390" hidden="1"/>
    <col min="7937" max="7938" width="11.42578125" style="390" customWidth="1"/>
    <col min="7939" max="7939" width="89.140625" style="390" customWidth="1"/>
    <col min="7940" max="7940" width="35.28515625" style="390" customWidth="1"/>
    <col min="7941" max="7941" width="1.85546875" style="390" customWidth="1"/>
    <col min="7942" max="8192" width="11.42578125" style="390" hidden="1"/>
    <col min="8193" max="8194" width="11.42578125" style="390" customWidth="1"/>
    <col min="8195" max="8195" width="89.140625" style="390" customWidth="1"/>
    <col min="8196" max="8196" width="35.28515625" style="390" customWidth="1"/>
    <col min="8197" max="8197" width="1.85546875" style="390" customWidth="1"/>
    <col min="8198" max="8448" width="11.42578125" style="390" hidden="1"/>
    <col min="8449" max="8450" width="11.42578125" style="390" customWidth="1"/>
    <col min="8451" max="8451" width="89.140625" style="390" customWidth="1"/>
    <col min="8452" max="8452" width="35.28515625" style="390" customWidth="1"/>
    <col min="8453" max="8453" width="1.85546875" style="390" customWidth="1"/>
    <col min="8454" max="8704" width="11.42578125" style="390" hidden="1"/>
    <col min="8705" max="8706" width="11.42578125" style="390" customWidth="1"/>
    <col min="8707" max="8707" width="89.140625" style="390" customWidth="1"/>
    <col min="8708" max="8708" width="35.28515625" style="390" customWidth="1"/>
    <col min="8709" max="8709" width="1.85546875" style="390" customWidth="1"/>
    <col min="8710" max="8960" width="11.42578125" style="390" hidden="1"/>
    <col min="8961" max="8962" width="11.42578125" style="390" customWidth="1"/>
    <col min="8963" max="8963" width="89.140625" style="390" customWidth="1"/>
    <col min="8964" max="8964" width="35.28515625" style="390" customWidth="1"/>
    <col min="8965" max="8965" width="1.85546875" style="390" customWidth="1"/>
    <col min="8966" max="9216" width="11.42578125" style="390" hidden="1"/>
    <col min="9217" max="9218" width="11.42578125" style="390" customWidth="1"/>
    <col min="9219" max="9219" width="89.140625" style="390" customWidth="1"/>
    <col min="9220" max="9220" width="35.28515625" style="390" customWidth="1"/>
    <col min="9221" max="9221" width="1.85546875" style="390" customWidth="1"/>
    <col min="9222" max="9472" width="11.42578125" style="390" hidden="1"/>
    <col min="9473" max="9474" width="11.42578125" style="390" customWidth="1"/>
    <col min="9475" max="9475" width="89.140625" style="390" customWidth="1"/>
    <col min="9476" max="9476" width="35.28515625" style="390" customWidth="1"/>
    <col min="9477" max="9477" width="1.85546875" style="390" customWidth="1"/>
    <col min="9478" max="9728" width="11.42578125" style="390" hidden="1"/>
    <col min="9729" max="9730" width="11.42578125" style="390" customWidth="1"/>
    <col min="9731" max="9731" width="89.140625" style="390" customWidth="1"/>
    <col min="9732" max="9732" width="35.28515625" style="390" customWidth="1"/>
    <col min="9733" max="9733" width="1.85546875" style="390" customWidth="1"/>
    <col min="9734" max="9984" width="11.42578125" style="390" hidden="1"/>
    <col min="9985" max="9986" width="11.42578125" style="390" customWidth="1"/>
    <col min="9987" max="9987" width="89.140625" style="390" customWidth="1"/>
    <col min="9988" max="9988" width="35.28515625" style="390" customWidth="1"/>
    <col min="9989" max="9989" width="1.85546875" style="390" customWidth="1"/>
    <col min="9990" max="10240" width="11.42578125" style="390" hidden="1"/>
    <col min="10241" max="10242" width="11.42578125" style="390" customWidth="1"/>
    <col min="10243" max="10243" width="89.140625" style="390" customWidth="1"/>
    <col min="10244" max="10244" width="35.28515625" style="390" customWidth="1"/>
    <col min="10245" max="10245" width="1.85546875" style="390" customWidth="1"/>
    <col min="10246" max="10496" width="11.42578125" style="390" hidden="1"/>
    <col min="10497" max="10498" width="11.42578125" style="390" customWidth="1"/>
    <col min="10499" max="10499" width="89.140625" style="390" customWidth="1"/>
    <col min="10500" max="10500" width="35.28515625" style="390" customWidth="1"/>
    <col min="10501" max="10501" width="1.85546875" style="390" customWidth="1"/>
    <col min="10502" max="10752" width="11.42578125" style="390" hidden="1"/>
    <col min="10753" max="10754" width="11.42578125" style="390" customWidth="1"/>
    <col min="10755" max="10755" width="89.140625" style="390" customWidth="1"/>
    <col min="10756" max="10756" width="35.28515625" style="390" customWidth="1"/>
    <col min="10757" max="10757" width="1.85546875" style="390" customWidth="1"/>
    <col min="10758" max="11008" width="11.42578125" style="390" hidden="1"/>
    <col min="11009" max="11010" width="11.42578125" style="390" customWidth="1"/>
    <col min="11011" max="11011" width="89.140625" style="390" customWidth="1"/>
    <col min="11012" max="11012" width="35.28515625" style="390" customWidth="1"/>
    <col min="11013" max="11013" width="1.85546875" style="390" customWidth="1"/>
    <col min="11014" max="11264" width="11.42578125" style="390" hidden="1"/>
    <col min="11265" max="11266" width="11.42578125" style="390" customWidth="1"/>
    <col min="11267" max="11267" width="89.140625" style="390" customWidth="1"/>
    <col min="11268" max="11268" width="35.28515625" style="390" customWidth="1"/>
    <col min="11269" max="11269" width="1.85546875" style="390" customWidth="1"/>
    <col min="11270" max="11520" width="11.42578125" style="390" hidden="1"/>
    <col min="11521" max="11522" width="11.42578125" style="390" customWidth="1"/>
    <col min="11523" max="11523" width="89.140625" style="390" customWidth="1"/>
    <col min="11524" max="11524" width="35.28515625" style="390" customWidth="1"/>
    <col min="11525" max="11525" width="1.85546875" style="390" customWidth="1"/>
    <col min="11526" max="11776" width="11.42578125" style="390" hidden="1"/>
    <col min="11777" max="11778" width="11.42578125" style="390" customWidth="1"/>
    <col min="11779" max="11779" width="89.140625" style="390" customWidth="1"/>
    <col min="11780" max="11780" width="35.28515625" style="390" customWidth="1"/>
    <col min="11781" max="11781" width="1.85546875" style="390" customWidth="1"/>
    <col min="11782" max="12032" width="11.42578125" style="390" hidden="1"/>
    <col min="12033" max="12034" width="11.42578125" style="390" customWidth="1"/>
    <col min="12035" max="12035" width="89.140625" style="390" customWidth="1"/>
    <col min="12036" max="12036" width="35.28515625" style="390" customWidth="1"/>
    <col min="12037" max="12037" width="1.85546875" style="390" customWidth="1"/>
    <col min="12038" max="12288" width="11.42578125" style="390" hidden="1"/>
    <col min="12289" max="12290" width="11.42578125" style="390" customWidth="1"/>
    <col min="12291" max="12291" width="89.140625" style="390" customWidth="1"/>
    <col min="12292" max="12292" width="35.28515625" style="390" customWidth="1"/>
    <col min="12293" max="12293" width="1.85546875" style="390" customWidth="1"/>
    <col min="12294" max="12544" width="11.42578125" style="390" hidden="1"/>
    <col min="12545" max="12546" width="11.42578125" style="390" customWidth="1"/>
    <col min="12547" max="12547" width="89.140625" style="390" customWidth="1"/>
    <col min="12548" max="12548" width="35.28515625" style="390" customWidth="1"/>
    <col min="12549" max="12549" width="1.85546875" style="390" customWidth="1"/>
    <col min="12550" max="12800" width="11.42578125" style="390" hidden="1"/>
    <col min="12801" max="12802" width="11.42578125" style="390" customWidth="1"/>
    <col min="12803" max="12803" width="89.140625" style="390" customWidth="1"/>
    <col min="12804" max="12804" width="35.28515625" style="390" customWidth="1"/>
    <col min="12805" max="12805" width="1.85546875" style="390" customWidth="1"/>
    <col min="12806" max="13056" width="11.42578125" style="390" hidden="1"/>
    <col min="13057" max="13058" width="11.42578125" style="390" customWidth="1"/>
    <col min="13059" max="13059" width="89.140625" style="390" customWidth="1"/>
    <col min="13060" max="13060" width="35.28515625" style="390" customWidth="1"/>
    <col min="13061" max="13061" width="1.85546875" style="390" customWidth="1"/>
    <col min="13062" max="13312" width="11.42578125" style="390" hidden="1"/>
    <col min="13313" max="13314" width="11.42578125" style="390" customWidth="1"/>
    <col min="13315" max="13315" width="89.140625" style="390" customWidth="1"/>
    <col min="13316" max="13316" width="35.28515625" style="390" customWidth="1"/>
    <col min="13317" max="13317" width="1.85546875" style="390" customWidth="1"/>
    <col min="13318" max="13568" width="11.42578125" style="390" hidden="1"/>
    <col min="13569" max="13570" width="11.42578125" style="390" customWidth="1"/>
    <col min="13571" max="13571" width="89.140625" style="390" customWidth="1"/>
    <col min="13572" max="13572" width="35.28515625" style="390" customWidth="1"/>
    <col min="13573" max="13573" width="1.85546875" style="390" customWidth="1"/>
    <col min="13574" max="13824" width="11.42578125" style="390" hidden="1"/>
    <col min="13825" max="13826" width="11.42578125" style="390" customWidth="1"/>
    <col min="13827" max="13827" width="89.140625" style="390" customWidth="1"/>
    <col min="13828" max="13828" width="35.28515625" style="390" customWidth="1"/>
    <col min="13829" max="13829" width="1.85546875" style="390" customWidth="1"/>
    <col min="13830" max="14080" width="11.42578125" style="390" hidden="1"/>
    <col min="14081" max="14082" width="11.42578125" style="390" customWidth="1"/>
    <col min="14083" max="14083" width="89.140625" style="390" customWidth="1"/>
    <col min="14084" max="14084" width="35.28515625" style="390" customWidth="1"/>
    <col min="14085" max="14085" width="1.85546875" style="390" customWidth="1"/>
    <col min="14086" max="14336" width="11.42578125" style="390" hidden="1"/>
    <col min="14337" max="14338" width="11.42578125" style="390" customWidth="1"/>
    <col min="14339" max="14339" width="89.140625" style="390" customWidth="1"/>
    <col min="14340" max="14340" width="35.28515625" style="390" customWidth="1"/>
    <col min="14341" max="14341" width="1.85546875" style="390" customWidth="1"/>
    <col min="14342" max="14592" width="11.42578125" style="390" hidden="1"/>
    <col min="14593" max="14594" width="11.42578125" style="390" customWidth="1"/>
    <col min="14595" max="14595" width="89.140625" style="390" customWidth="1"/>
    <col min="14596" max="14596" width="35.28515625" style="390" customWidth="1"/>
    <col min="14597" max="14597" width="1.85546875" style="390" customWidth="1"/>
    <col min="14598" max="14848" width="11.42578125" style="390" hidden="1"/>
    <col min="14849" max="14850" width="11.42578125" style="390" customWidth="1"/>
    <col min="14851" max="14851" width="89.140625" style="390" customWidth="1"/>
    <col min="14852" max="14852" width="35.28515625" style="390" customWidth="1"/>
    <col min="14853" max="14853" width="1.85546875" style="390" customWidth="1"/>
    <col min="14854" max="15104" width="11.42578125" style="390" hidden="1"/>
    <col min="15105" max="15106" width="11.42578125" style="390" customWidth="1"/>
    <col min="15107" max="15107" width="89.140625" style="390" customWidth="1"/>
    <col min="15108" max="15108" width="35.28515625" style="390" customWidth="1"/>
    <col min="15109" max="15109" width="1.85546875" style="390" customWidth="1"/>
    <col min="15110" max="15360" width="11.42578125" style="390" hidden="1"/>
    <col min="15361" max="15362" width="11.42578125" style="390" customWidth="1"/>
    <col min="15363" max="15363" width="89.140625" style="390" customWidth="1"/>
    <col min="15364" max="15364" width="35.28515625" style="390" customWidth="1"/>
    <col min="15365" max="15365" width="1.85546875" style="390" customWidth="1"/>
    <col min="15366" max="15616" width="11.42578125" style="390" hidden="1"/>
    <col min="15617" max="15618" width="11.42578125" style="390" customWidth="1"/>
    <col min="15619" max="15619" width="89.140625" style="390" customWidth="1"/>
    <col min="15620" max="15620" width="35.28515625" style="390" customWidth="1"/>
    <col min="15621" max="15621" width="1.85546875" style="390" customWidth="1"/>
    <col min="15622" max="15872" width="11.42578125" style="390" hidden="1"/>
    <col min="15873" max="15874" width="11.42578125" style="390" customWidth="1"/>
    <col min="15875" max="15875" width="89.140625" style="390" customWidth="1"/>
    <col min="15876" max="15876" width="35.28515625" style="390" customWidth="1"/>
    <col min="15877" max="15877" width="1.85546875" style="390" customWidth="1"/>
    <col min="15878" max="16128" width="11.42578125" style="390" hidden="1"/>
    <col min="16129" max="16130" width="11.42578125" style="390" customWidth="1"/>
    <col min="16131" max="16131" width="89.140625" style="390" customWidth="1"/>
    <col min="16132" max="16132" width="35.28515625" style="390" customWidth="1"/>
    <col min="16133" max="16133" width="1.85546875" style="390" customWidth="1"/>
    <col min="16134" max="16134" width="0" style="390" hidden="1"/>
    <col min="16135" max="16384" width="11.42578125" style="390" hidden="1"/>
  </cols>
  <sheetData>
    <row r="1" spans="2:5" ht="12">
      <c r="B1" s="678"/>
      <c r="C1" s="653" t="s">
        <v>393</v>
      </c>
      <c r="D1" s="653"/>
      <c r="E1" s="653"/>
    </row>
    <row r="2" spans="2:5" ht="12">
      <c r="B2" s="678"/>
      <c r="C2" s="653" t="s">
        <v>608</v>
      </c>
      <c r="D2" s="653"/>
      <c r="E2" s="653"/>
    </row>
    <row r="3" spans="2:5" ht="12">
      <c r="B3" s="678"/>
      <c r="C3" s="653" t="s">
        <v>1</v>
      </c>
      <c r="D3" s="653"/>
      <c r="E3" s="653"/>
    </row>
    <row r="4" spans="2:5" ht="12">
      <c r="B4" s="679"/>
      <c r="C4" s="450" t="s">
        <v>4</v>
      </c>
      <c r="D4" s="654" t="s">
        <v>414</v>
      </c>
      <c r="E4" s="654"/>
    </row>
    <row r="5" spans="2:5" s="453" customFormat="1" ht="12">
      <c r="B5" s="680"/>
      <c r="C5" s="451"/>
      <c r="D5" s="452"/>
      <c r="E5" s="452"/>
    </row>
    <row r="6" spans="2:5" s="453" customFormat="1" ht="12">
      <c r="B6" s="454"/>
      <c r="C6" s="455"/>
      <c r="D6" s="454"/>
      <c r="E6" s="454"/>
    </row>
    <row r="7" spans="2:5" ht="12">
      <c r="B7" s="681" t="s">
        <v>394</v>
      </c>
      <c r="C7" s="655"/>
      <c r="D7" s="479" t="s">
        <v>395</v>
      </c>
      <c r="E7" s="682" t="s">
        <v>396</v>
      </c>
    </row>
    <row r="8" spans="2:5" ht="3" customHeight="1">
      <c r="B8" s="683"/>
      <c r="C8" s="456"/>
      <c r="D8" s="456"/>
      <c r="E8" s="456"/>
    </row>
    <row r="9" spans="2:5" ht="12">
      <c r="B9" s="684">
        <v>1240</v>
      </c>
      <c r="C9" s="685"/>
      <c r="D9" s="686" t="s">
        <v>416</v>
      </c>
      <c r="E9" s="687"/>
    </row>
    <row r="10" spans="2:5" ht="12">
      <c r="B10" s="688" t="s">
        <v>417</v>
      </c>
      <c r="C10" s="457"/>
      <c r="D10" s="471" t="s">
        <v>418</v>
      </c>
      <c r="E10" s="689"/>
    </row>
    <row r="11" spans="2:5" ht="12">
      <c r="B11" s="690" t="s">
        <v>419</v>
      </c>
      <c r="C11" s="457"/>
      <c r="D11" s="472" t="s">
        <v>420</v>
      </c>
      <c r="E11" s="689"/>
    </row>
    <row r="12" spans="2:5" ht="12">
      <c r="B12" s="688" t="s">
        <v>421</v>
      </c>
      <c r="C12" s="457"/>
      <c r="D12" s="473" t="s">
        <v>422</v>
      </c>
      <c r="E12" s="691">
        <v>1169</v>
      </c>
    </row>
    <row r="13" spans="2:5" ht="12">
      <c r="B13" s="688" t="s">
        <v>423</v>
      </c>
      <c r="C13" s="457"/>
      <c r="D13" s="473" t="s">
        <v>424</v>
      </c>
      <c r="E13" s="691">
        <v>1169</v>
      </c>
    </row>
    <row r="14" spans="2:5" ht="12">
      <c r="B14" s="692" t="s">
        <v>425</v>
      </c>
      <c r="C14" s="458"/>
      <c r="D14" s="474" t="s">
        <v>426</v>
      </c>
      <c r="E14" s="691">
        <v>1169</v>
      </c>
    </row>
    <row r="15" spans="2:5" ht="12">
      <c r="B15" s="692" t="s">
        <v>427</v>
      </c>
      <c r="C15" s="458"/>
      <c r="D15" s="474" t="s">
        <v>428</v>
      </c>
      <c r="E15" s="691">
        <v>1169</v>
      </c>
    </row>
    <row r="16" spans="2:5" ht="12">
      <c r="B16" s="692" t="s">
        <v>429</v>
      </c>
      <c r="C16" s="458"/>
      <c r="D16" s="474" t="s">
        <v>430</v>
      </c>
      <c r="E16" s="691">
        <v>1850.2</v>
      </c>
    </row>
    <row r="17" spans="2:5" ht="12">
      <c r="B17" s="692" t="s">
        <v>431</v>
      </c>
      <c r="C17" s="459"/>
      <c r="D17" s="474" t="s">
        <v>432</v>
      </c>
      <c r="E17" s="691">
        <v>1850.2</v>
      </c>
    </row>
    <row r="18" spans="2:5" ht="12">
      <c r="B18" s="692" t="s">
        <v>433</v>
      </c>
      <c r="C18" s="459"/>
      <c r="D18" s="474" t="s">
        <v>434</v>
      </c>
      <c r="E18" s="691">
        <v>2076.4</v>
      </c>
    </row>
    <row r="19" spans="2:5" ht="12">
      <c r="B19" s="692" t="s">
        <v>435</v>
      </c>
      <c r="C19" s="459"/>
      <c r="D19" s="474" t="s">
        <v>434</v>
      </c>
      <c r="E19" s="691">
        <v>2076.4</v>
      </c>
    </row>
    <row r="20" spans="2:5" ht="12">
      <c r="B20" s="692" t="s">
        <v>436</v>
      </c>
      <c r="C20" s="459"/>
      <c r="D20" s="474" t="s">
        <v>434</v>
      </c>
      <c r="E20" s="460">
        <v>2076.4</v>
      </c>
    </row>
    <row r="21" spans="2:5" ht="12">
      <c r="B21" s="692" t="s">
        <v>437</v>
      </c>
      <c r="C21" s="459"/>
      <c r="D21" s="474" t="s">
        <v>434</v>
      </c>
      <c r="E21" s="460">
        <v>2076.4</v>
      </c>
    </row>
    <row r="22" spans="2:5" ht="12">
      <c r="B22" s="692" t="s">
        <v>438</v>
      </c>
      <c r="C22" s="459"/>
      <c r="D22" s="474" t="s">
        <v>434</v>
      </c>
      <c r="E22" s="460">
        <v>2076.4</v>
      </c>
    </row>
    <row r="23" spans="2:5" ht="12">
      <c r="B23" s="692" t="s">
        <v>439</v>
      </c>
      <c r="C23" s="459"/>
      <c r="D23" s="474" t="s">
        <v>434</v>
      </c>
      <c r="E23" s="460">
        <v>2076.4</v>
      </c>
    </row>
    <row r="24" spans="2:5" ht="12">
      <c r="B24" s="692" t="s">
        <v>440</v>
      </c>
      <c r="C24" s="459"/>
      <c r="D24" s="474" t="s">
        <v>434</v>
      </c>
      <c r="E24" s="460">
        <v>2076.4</v>
      </c>
    </row>
    <row r="25" spans="2:5" ht="12">
      <c r="B25" s="692" t="s">
        <v>441</v>
      </c>
      <c r="C25" s="459"/>
      <c r="D25" s="474" t="s">
        <v>434</v>
      </c>
      <c r="E25" s="460">
        <v>2076.4</v>
      </c>
    </row>
    <row r="26" spans="2:5" ht="12">
      <c r="B26" s="692" t="s">
        <v>442</v>
      </c>
      <c r="C26" s="459"/>
      <c r="D26" s="474" t="s">
        <v>443</v>
      </c>
      <c r="E26" s="460">
        <v>464</v>
      </c>
    </row>
    <row r="27" spans="2:5" ht="12">
      <c r="B27" s="692" t="s">
        <v>444</v>
      </c>
      <c r="C27" s="459"/>
      <c r="D27" s="474" t="s">
        <v>443</v>
      </c>
      <c r="E27" s="691">
        <v>464</v>
      </c>
    </row>
    <row r="28" spans="2:5" ht="12">
      <c r="B28" s="692" t="s">
        <v>445</v>
      </c>
      <c r="C28" s="459"/>
      <c r="D28" s="474" t="s">
        <v>443</v>
      </c>
      <c r="E28" s="460">
        <v>464</v>
      </c>
    </row>
    <row r="29" spans="2:5" ht="12">
      <c r="B29" s="692" t="s">
        <v>446</v>
      </c>
      <c r="C29" s="459"/>
      <c r="D29" s="474" t="s">
        <v>447</v>
      </c>
      <c r="E29" s="460">
        <v>464</v>
      </c>
    </row>
    <row r="30" spans="2:5" ht="12">
      <c r="B30" s="692" t="s">
        <v>448</v>
      </c>
      <c r="C30" s="459"/>
      <c r="D30" s="474" t="s">
        <v>447</v>
      </c>
      <c r="E30" s="460">
        <v>464</v>
      </c>
    </row>
    <row r="31" spans="2:5" ht="12">
      <c r="B31" s="692" t="s">
        <v>449</v>
      </c>
      <c r="C31" s="458"/>
      <c r="D31" s="474" t="s">
        <v>447</v>
      </c>
      <c r="E31" s="460">
        <v>464</v>
      </c>
    </row>
    <row r="32" spans="2:5" ht="12">
      <c r="B32" s="692" t="s">
        <v>450</v>
      </c>
      <c r="C32" s="458"/>
      <c r="D32" s="474" t="s">
        <v>447</v>
      </c>
      <c r="E32" s="460">
        <v>464</v>
      </c>
    </row>
    <row r="33" spans="2:5" ht="12">
      <c r="B33" s="692" t="s">
        <v>451</v>
      </c>
      <c r="C33" s="458"/>
      <c r="D33" s="474" t="s">
        <v>452</v>
      </c>
      <c r="E33" s="460">
        <v>2849</v>
      </c>
    </row>
    <row r="34" spans="2:5" ht="12">
      <c r="B34" s="692" t="s">
        <v>453</v>
      </c>
      <c r="C34" s="458"/>
      <c r="D34" s="474" t="s">
        <v>454</v>
      </c>
      <c r="E34" s="460">
        <v>849</v>
      </c>
    </row>
    <row r="35" spans="2:5" ht="12">
      <c r="B35" s="692" t="s">
        <v>455</v>
      </c>
      <c r="C35" s="458"/>
      <c r="D35" s="474" t="s">
        <v>456</v>
      </c>
      <c r="E35" s="460">
        <v>849</v>
      </c>
    </row>
    <row r="36" spans="2:5" ht="12">
      <c r="B36" s="692" t="s">
        <v>457</v>
      </c>
      <c r="C36" s="458"/>
      <c r="D36" s="474" t="s">
        <v>458</v>
      </c>
      <c r="E36" s="460">
        <v>96.9</v>
      </c>
    </row>
    <row r="37" spans="2:5" ht="12">
      <c r="B37" s="692" t="s">
        <v>459</v>
      </c>
      <c r="C37" s="458"/>
      <c r="D37" s="474" t="s">
        <v>460</v>
      </c>
      <c r="E37" s="691">
        <v>522</v>
      </c>
    </row>
    <row r="38" spans="2:5" ht="12">
      <c r="B38" s="692" t="s">
        <v>461</v>
      </c>
      <c r="C38" s="458"/>
      <c r="D38" s="474" t="s">
        <v>460</v>
      </c>
      <c r="E38" s="691">
        <v>522</v>
      </c>
    </row>
    <row r="39" spans="2:5" ht="12">
      <c r="B39" s="692" t="s">
        <v>462</v>
      </c>
      <c r="C39" s="458"/>
      <c r="D39" s="474" t="s">
        <v>460</v>
      </c>
      <c r="E39" s="691">
        <v>522</v>
      </c>
    </row>
    <row r="40" spans="2:5" ht="12">
      <c r="B40" s="692" t="s">
        <v>463</v>
      </c>
      <c r="C40" s="458"/>
      <c r="D40" s="474" t="s">
        <v>460</v>
      </c>
      <c r="E40" s="691">
        <v>522</v>
      </c>
    </row>
    <row r="41" spans="2:5" ht="12">
      <c r="B41" s="692" t="s">
        <v>464</v>
      </c>
      <c r="C41" s="458"/>
      <c r="D41" s="474" t="s">
        <v>465</v>
      </c>
      <c r="E41" s="691">
        <v>522</v>
      </c>
    </row>
    <row r="42" spans="2:5" ht="12">
      <c r="B42" s="692" t="s">
        <v>466</v>
      </c>
      <c r="C42" s="458"/>
      <c r="D42" s="474" t="s">
        <v>465</v>
      </c>
      <c r="E42" s="691">
        <v>522</v>
      </c>
    </row>
    <row r="43" spans="2:5" ht="12">
      <c r="B43" s="692" t="s">
        <v>467</v>
      </c>
      <c r="C43" s="458"/>
      <c r="D43" s="474" t="s">
        <v>465</v>
      </c>
      <c r="E43" s="691">
        <v>522</v>
      </c>
    </row>
    <row r="44" spans="2:5" ht="12">
      <c r="B44" s="692" t="s">
        <v>468</v>
      </c>
      <c r="C44" s="458"/>
      <c r="D44" s="474" t="s">
        <v>465</v>
      </c>
      <c r="E44" s="691">
        <v>522</v>
      </c>
    </row>
    <row r="45" spans="2:5" ht="12">
      <c r="B45" s="692" t="s">
        <v>469</v>
      </c>
      <c r="C45" s="458"/>
      <c r="D45" s="474" t="s">
        <v>460</v>
      </c>
      <c r="E45" s="691">
        <v>522</v>
      </c>
    </row>
    <row r="46" spans="2:5" ht="12">
      <c r="B46" s="692" t="s">
        <v>470</v>
      </c>
      <c r="C46" s="458"/>
      <c r="D46" s="474" t="s">
        <v>460</v>
      </c>
      <c r="E46" s="691">
        <v>522</v>
      </c>
    </row>
    <row r="47" spans="2:5" ht="12">
      <c r="B47" s="692" t="s">
        <v>471</v>
      </c>
      <c r="C47" s="458"/>
      <c r="D47" s="474" t="s">
        <v>472</v>
      </c>
      <c r="E47" s="691">
        <v>522</v>
      </c>
    </row>
    <row r="48" spans="2:5" ht="12">
      <c r="B48" s="692" t="s">
        <v>473</v>
      </c>
      <c r="C48" s="458"/>
      <c r="D48" s="474" t="s">
        <v>472</v>
      </c>
      <c r="E48" s="691">
        <v>522</v>
      </c>
    </row>
    <row r="49" spans="2:257" ht="12">
      <c r="B49" s="692" t="s">
        <v>474</v>
      </c>
      <c r="C49" s="458"/>
      <c r="D49" s="474" t="s">
        <v>460</v>
      </c>
      <c r="E49" s="691">
        <v>522</v>
      </c>
    </row>
    <row r="50" spans="2:257" ht="12">
      <c r="B50" s="692" t="s">
        <v>475</v>
      </c>
      <c r="C50" s="458"/>
      <c r="D50" s="474" t="s">
        <v>476</v>
      </c>
      <c r="E50" s="691">
        <v>522</v>
      </c>
    </row>
    <row r="51" spans="2:257" ht="12">
      <c r="B51" s="692" t="s">
        <v>477</v>
      </c>
      <c r="C51" s="458"/>
      <c r="D51" s="474" t="s">
        <v>460</v>
      </c>
      <c r="E51" s="691">
        <v>522</v>
      </c>
    </row>
    <row r="52" spans="2:257" ht="12">
      <c r="B52" s="692" t="s">
        <v>478</v>
      </c>
      <c r="C52" s="458"/>
      <c r="D52" s="474" t="s">
        <v>479</v>
      </c>
      <c r="E52" s="691">
        <v>522</v>
      </c>
    </row>
    <row r="53" spans="2:257" ht="12">
      <c r="B53" s="692" t="s">
        <v>480</v>
      </c>
      <c r="C53" s="458"/>
      <c r="D53" s="474" t="s">
        <v>479</v>
      </c>
      <c r="E53" s="691">
        <v>522</v>
      </c>
    </row>
    <row r="54" spans="2:257" ht="12">
      <c r="B54" s="692" t="s">
        <v>481</v>
      </c>
      <c r="C54" s="458"/>
      <c r="D54" s="474" t="s">
        <v>479</v>
      </c>
      <c r="E54" s="691">
        <v>522</v>
      </c>
    </row>
    <row r="55" spans="2:257" ht="12">
      <c r="B55" s="692" t="s">
        <v>482</v>
      </c>
      <c r="C55" s="458"/>
      <c r="D55" s="474" t="s">
        <v>479</v>
      </c>
      <c r="E55" s="691">
        <v>522</v>
      </c>
    </row>
    <row r="56" spans="2:257" ht="12">
      <c r="B56" s="692" t="s">
        <v>483</v>
      </c>
      <c r="C56" s="458"/>
      <c r="D56" s="474" t="s">
        <v>484</v>
      </c>
      <c r="E56" s="693">
        <v>2520</v>
      </c>
    </row>
    <row r="57" spans="2:257" ht="12">
      <c r="B57" s="692" t="s">
        <v>485</v>
      </c>
      <c r="C57" s="458"/>
      <c r="D57" s="474" t="s">
        <v>484</v>
      </c>
      <c r="E57" s="693">
        <v>2520</v>
      </c>
    </row>
    <row r="58" spans="2:257" ht="12">
      <c r="B58" s="692" t="s">
        <v>486</v>
      </c>
      <c r="C58" s="458"/>
      <c r="D58" s="474" t="s">
        <v>487</v>
      </c>
      <c r="E58" s="691">
        <v>1230</v>
      </c>
    </row>
    <row r="59" spans="2:257" ht="18" customHeight="1">
      <c r="B59" s="692" t="s">
        <v>488</v>
      </c>
      <c r="C59" s="458"/>
      <c r="D59" s="474" t="s">
        <v>487</v>
      </c>
      <c r="E59" s="691">
        <v>1230</v>
      </c>
      <c r="IW59" s="390">
        <f>SUM(E12:E59)</f>
        <v>50297.500000000007</v>
      </c>
    </row>
    <row r="60" spans="2:257" ht="18" customHeight="1">
      <c r="B60" s="692" t="s">
        <v>615</v>
      </c>
      <c r="C60" s="458"/>
      <c r="D60" s="474" t="s">
        <v>616</v>
      </c>
      <c r="E60" s="691">
        <v>3450</v>
      </c>
    </row>
    <row r="61" spans="2:257" ht="18" customHeight="1">
      <c r="B61" s="692" t="s">
        <v>617</v>
      </c>
      <c r="C61" s="458"/>
      <c r="D61" s="474" t="s">
        <v>616</v>
      </c>
      <c r="E61" s="691">
        <v>3450</v>
      </c>
    </row>
    <row r="62" spans="2:257" ht="18" customHeight="1">
      <c r="B62" s="692" t="s">
        <v>618</v>
      </c>
      <c r="C62" s="458"/>
      <c r="D62" s="474" t="s">
        <v>616</v>
      </c>
      <c r="E62" s="691">
        <v>3450</v>
      </c>
    </row>
    <row r="63" spans="2:257" ht="18" customHeight="1">
      <c r="B63" s="692" t="s">
        <v>619</v>
      </c>
      <c r="C63" s="458"/>
      <c r="D63" s="474" t="s">
        <v>616</v>
      </c>
      <c r="E63" s="691">
        <v>3450</v>
      </c>
    </row>
    <row r="64" spans="2:257" ht="18" customHeight="1">
      <c r="B64" s="692" t="s">
        <v>620</v>
      </c>
      <c r="C64" s="458"/>
      <c r="D64" s="474" t="s">
        <v>621</v>
      </c>
      <c r="E64" s="691">
        <v>5119.8</v>
      </c>
    </row>
    <row r="65" spans="2:5" ht="18" customHeight="1">
      <c r="B65" s="692" t="s">
        <v>622</v>
      </c>
      <c r="C65" s="458"/>
      <c r="D65" s="474" t="s">
        <v>623</v>
      </c>
      <c r="E65" s="691">
        <v>3067.05</v>
      </c>
    </row>
    <row r="66" spans="2:5" ht="18" customHeight="1">
      <c r="B66" s="692" t="s">
        <v>624</v>
      </c>
      <c r="C66" s="458"/>
      <c r="D66" s="474" t="s">
        <v>625</v>
      </c>
      <c r="E66" s="691">
        <v>4140</v>
      </c>
    </row>
    <row r="67" spans="2:5" ht="18" customHeight="1">
      <c r="B67" s="692" t="s">
        <v>626</v>
      </c>
      <c r="C67" s="458"/>
      <c r="D67" s="474" t="s">
        <v>625</v>
      </c>
      <c r="E67" s="691">
        <v>4140</v>
      </c>
    </row>
    <row r="68" spans="2:5" ht="18" customHeight="1">
      <c r="B68" s="692" t="s">
        <v>627</v>
      </c>
      <c r="C68" s="458"/>
      <c r="D68" s="474" t="s">
        <v>628</v>
      </c>
      <c r="E68" s="691">
        <v>2875</v>
      </c>
    </row>
    <row r="69" spans="2:5" ht="18" customHeight="1">
      <c r="B69" s="692" t="s">
        <v>629</v>
      </c>
      <c r="C69" s="458"/>
      <c r="D69" s="474" t="s">
        <v>628</v>
      </c>
      <c r="E69" s="691">
        <v>2875</v>
      </c>
    </row>
    <row r="70" spans="2:5" ht="18" customHeight="1">
      <c r="B70" s="692" t="s">
        <v>630</v>
      </c>
      <c r="C70" s="458"/>
      <c r="D70" s="474" t="s">
        <v>631</v>
      </c>
      <c r="E70" s="691">
        <v>6239.9</v>
      </c>
    </row>
    <row r="71" spans="2:5" ht="18" customHeight="1">
      <c r="B71" s="692" t="s">
        <v>632</v>
      </c>
      <c r="C71" s="458"/>
      <c r="D71" s="474" t="s">
        <v>633</v>
      </c>
      <c r="E71" s="691">
        <v>7370.88</v>
      </c>
    </row>
    <row r="72" spans="2:5" ht="18" customHeight="1">
      <c r="B72" s="692" t="s">
        <v>634</v>
      </c>
      <c r="C72" s="458"/>
      <c r="D72" s="474" t="s">
        <v>635</v>
      </c>
      <c r="E72" s="691">
        <v>2530</v>
      </c>
    </row>
    <row r="73" spans="2:5" ht="18" customHeight="1">
      <c r="B73" s="692" t="s">
        <v>636</v>
      </c>
      <c r="C73" s="458"/>
      <c r="D73" s="474" t="s">
        <v>637</v>
      </c>
      <c r="E73" s="691">
        <v>3249.9</v>
      </c>
    </row>
    <row r="74" spans="2:5" ht="18" customHeight="1">
      <c r="B74" s="692" t="s">
        <v>638</v>
      </c>
      <c r="C74" s="458"/>
      <c r="D74" s="474" t="s">
        <v>639</v>
      </c>
      <c r="E74" s="691">
        <v>6900</v>
      </c>
    </row>
    <row r="75" spans="2:5" ht="18" customHeight="1">
      <c r="B75" s="692" t="s">
        <v>640</v>
      </c>
      <c r="C75" s="458"/>
      <c r="D75" s="474" t="s">
        <v>641</v>
      </c>
      <c r="E75" s="691">
        <v>4600</v>
      </c>
    </row>
    <row r="76" spans="2:5" ht="18" customHeight="1">
      <c r="B76" s="692" t="s">
        <v>642</v>
      </c>
      <c r="C76" s="458"/>
      <c r="D76" s="474" t="s">
        <v>643</v>
      </c>
      <c r="E76" s="691">
        <v>2530</v>
      </c>
    </row>
    <row r="77" spans="2:5" ht="18" customHeight="1">
      <c r="B77" s="692" t="s">
        <v>644</v>
      </c>
      <c r="C77" s="458"/>
      <c r="D77" s="474" t="s">
        <v>621</v>
      </c>
      <c r="E77" s="691">
        <v>5119.8</v>
      </c>
    </row>
    <row r="78" spans="2:5" ht="18" customHeight="1">
      <c r="B78" s="692" t="s">
        <v>645</v>
      </c>
      <c r="C78" s="458"/>
      <c r="D78" s="474" t="s">
        <v>621</v>
      </c>
      <c r="E78" s="691">
        <v>5119</v>
      </c>
    </row>
    <row r="79" spans="2:5" ht="18" customHeight="1">
      <c r="B79" s="692" t="s">
        <v>646</v>
      </c>
      <c r="C79" s="458"/>
      <c r="D79" s="474" t="s">
        <v>621</v>
      </c>
      <c r="E79" s="691">
        <v>5119.8</v>
      </c>
    </row>
    <row r="80" spans="2:5" ht="18" customHeight="1">
      <c r="B80" s="692" t="s">
        <v>647</v>
      </c>
      <c r="C80" s="458"/>
      <c r="D80" s="474" t="s">
        <v>648</v>
      </c>
      <c r="E80" s="691">
        <v>3067.05</v>
      </c>
    </row>
    <row r="81" spans="2:257" ht="18" customHeight="1">
      <c r="B81" s="692" t="s">
        <v>649</v>
      </c>
      <c r="C81" s="458"/>
      <c r="D81" s="474" t="s">
        <v>650</v>
      </c>
      <c r="E81" s="691">
        <v>3067.05</v>
      </c>
    </row>
    <row r="82" spans="2:257" ht="18" customHeight="1">
      <c r="B82" s="692" t="s">
        <v>651</v>
      </c>
      <c r="C82" s="458"/>
      <c r="D82" s="474" t="s">
        <v>650</v>
      </c>
      <c r="E82" s="691">
        <v>3067.05</v>
      </c>
    </row>
    <row r="83" spans="2:257" ht="12">
      <c r="B83" s="694" t="s">
        <v>489</v>
      </c>
      <c r="C83" s="458"/>
      <c r="D83" s="475" t="s">
        <v>490</v>
      </c>
      <c r="E83" s="695"/>
      <c r="IW83" s="462"/>
    </row>
    <row r="84" spans="2:257" ht="24">
      <c r="B84" s="458" t="s">
        <v>491</v>
      </c>
      <c r="C84" s="458"/>
      <c r="D84" s="474" t="s">
        <v>492</v>
      </c>
      <c r="E84" s="691">
        <v>671.35</v>
      </c>
    </row>
    <row r="85" spans="2:257" ht="24">
      <c r="B85" s="458" t="s">
        <v>493</v>
      </c>
      <c r="C85" s="458"/>
      <c r="D85" s="474" t="s">
        <v>494</v>
      </c>
      <c r="E85" s="691">
        <v>671.35</v>
      </c>
    </row>
    <row r="86" spans="2:257" ht="12">
      <c r="B86" s="458" t="s">
        <v>495</v>
      </c>
      <c r="C86" s="458"/>
      <c r="D86" s="474" t="s">
        <v>496</v>
      </c>
      <c r="E86" s="691">
        <v>671.35</v>
      </c>
    </row>
    <row r="87" spans="2:257" ht="12">
      <c r="B87" s="458" t="s">
        <v>497</v>
      </c>
      <c r="C87" s="458"/>
      <c r="D87" s="474" t="s">
        <v>498</v>
      </c>
      <c r="E87" s="691">
        <v>671.35</v>
      </c>
      <c r="IW87" s="390">
        <f>SUM(E84:E87)</f>
        <v>2685.4</v>
      </c>
    </row>
    <row r="88" spans="2:257" ht="12">
      <c r="B88" s="696" t="s">
        <v>499</v>
      </c>
      <c r="C88" s="458"/>
      <c r="D88" s="475" t="s">
        <v>500</v>
      </c>
      <c r="E88" s="689"/>
      <c r="IW88" s="462"/>
    </row>
    <row r="89" spans="2:257" ht="22.5" customHeight="1">
      <c r="B89" s="692" t="s">
        <v>501</v>
      </c>
      <c r="C89" s="458"/>
      <c r="D89" s="474" t="s">
        <v>502</v>
      </c>
      <c r="E89" s="460">
        <v>9318</v>
      </c>
    </row>
    <row r="90" spans="2:257" ht="24">
      <c r="B90" s="692" t="s">
        <v>503</v>
      </c>
      <c r="C90" s="458"/>
      <c r="D90" s="474" t="s">
        <v>504</v>
      </c>
      <c r="E90" s="460">
        <v>9318</v>
      </c>
    </row>
    <row r="91" spans="2:257" ht="24">
      <c r="B91" s="692" t="s">
        <v>505</v>
      </c>
      <c r="C91" s="458"/>
      <c r="D91" s="474" t="s">
        <v>506</v>
      </c>
      <c r="E91" s="460">
        <v>9318</v>
      </c>
    </row>
    <row r="92" spans="2:257" ht="24">
      <c r="B92" s="692" t="s">
        <v>507</v>
      </c>
      <c r="C92" s="458"/>
      <c r="D92" s="474" t="s">
        <v>508</v>
      </c>
      <c r="E92" s="460">
        <v>9318</v>
      </c>
    </row>
    <row r="93" spans="2:257" ht="24">
      <c r="B93" s="692" t="s">
        <v>509</v>
      </c>
      <c r="C93" s="458"/>
      <c r="D93" s="474" t="s">
        <v>510</v>
      </c>
      <c r="E93" s="460">
        <v>9318</v>
      </c>
    </row>
    <row r="94" spans="2:257" ht="24">
      <c r="B94" s="692" t="s">
        <v>511</v>
      </c>
      <c r="C94" s="458"/>
      <c r="D94" s="474" t="s">
        <v>512</v>
      </c>
      <c r="E94" s="460">
        <v>9318</v>
      </c>
    </row>
    <row r="95" spans="2:257" ht="24">
      <c r="B95" s="692" t="s">
        <v>513</v>
      </c>
      <c r="C95" s="458"/>
      <c r="D95" s="474" t="s">
        <v>514</v>
      </c>
      <c r="E95" s="460">
        <v>9318</v>
      </c>
    </row>
    <row r="96" spans="2:257" ht="20.25" customHeight="1">
      <c r="B96" s="692" t="s">
        <v>515</v>
      </c>
      <c r="C96" s="458"/>
      <c r="D96" s="474" t="s">
        <v>516</v>
      </c>
      <c r="E96" s="460">
        <v>9318</v>
      </c>
    </row>
    <row r="97" spans="2:5" ht="20.25" customHeight="1">
      <c r="B97" s="692" t="s">
        <v>517</v>
      </c>
      <c r="C97" s="458"/>
      <c r="D97" s="474" t="s">
        <v>518</v>
      </c>
      <c r="E97" s="460">
        <v>9318</v>
      </c>
    </row>
    <row r="98" spans="2:5" ht="20.25" customHeight="1">
      <c r="B98" s="692" t="s">
        <v>519</v>
      </c>
      <c r="C98" s="458"/>
      <c r="D98" s="474" t="s">
        <v>520</v>
      </c>
      <c r="E98" s="460">
        <v>4173.21</v>
      </c>
    </row>
    <row r="99" spans="2:5" ht="20.25" customHeight="1">
      <c r="B99" s="692" t="s">
        <v>521</v>
      </c>
      <c r="C99" s="458"/>
      <c r="D99" s="474" t="s">
        <v>522</v>
      </c>
      <c r="E99" s="460">
        <v>18223.349999999999</v>
      </c>
    </row>
    <row r="100" spans="2:5" ht="20.25" customHeight="1">
      <c r="B100" s="692" t="s">
        <v>523</v>
      </c>
      <c r="C100" s="458"/>
      <c r="D100" s="474" t="s">
        <v>524</v>
      </c>
      <c r="E100" s="693">
        <v>8478.9387999999999</v>
      </c>
    </row>
    <row r="101" spans="2:5" ht="12">
      <c r="B101" s="692" t="s">
        <v>667</v>
      </c>
      <c r="C101" s="458"/>
      <c r="D101" s="474" t="s">
        <v>668</v>
      </c>
      <c r="E101" s="460">
        <v>395</v>
      </c>
    </row>
    <row r="102" spans="2:5" ht="12">
      <c r="B102" s="692" t="s">
        <v>669</v>
      </c>
      <c r="C102" s="458"/>
      <c r="D102" s="474" t="s">
        <v>668</v>
      </c>
      <c r="E102" s="460">
        <v>395</v>
      </c>
    </row>
    <row r="103" spans="2:5" ht="12">
      <c r="B103" s="692" t="s">
        <v>670</v>
      </c>
      <c r="C103" s="458"/>
      <c r="D103" s="474" t="s">
        <v>668</v>
      </c>
      <c r="E103" s="460">
        <v>395</v>
      </c>
    </row>
    <row r="104" spans="2:5" ht="12">
      <c r="B104" s="692" t="s">
        <v>671</v>
      </c>
      <c r="C104" s="458"/>
      <c r="D104" s="474" t="s">
        <v>668</v>
      </c>
      <c r="E104" s="460">
        <v>395</v>
      </c>
    </row>
    <row r="105" spans="2:5" ht="12">
      <c r="B105" s="692" t="s">
        <v>672</v>
      </c>
      <c r="C105" s="458"/>
      <c r="D105" s="474" t="s">
        <v>668</v>
      </c>
      <c r="E105" s="460">
        <v>395</v>
      </c>
    </row>
    <row r="106" spans="2:5" ht="12">
      <c r="B106" s="692" t="s">
        <v>673</v>
      </c>
      <c r="C106" s="458"/>
      <c r="D106" s="474" t="s">
        <v>668</v>
      </c>
      <c r="E106" s="460">
        <v>395</v>
      </c>
    </row>
    <row r="107" spans="2:5" ht="12">
      <c r="B107" s="692" t="s">
        <v>674</v>
      </c>
      <c r="C107" s="458"/>
      <c r="D107" s="474" t="s">
        <v>668</v>
      </c>
      <c r="E107" s="460">
        <v>395</v>
      </c>
    </row>
    <row r="108" spans="2:5" ht="12">
      <c r="B108" s="692" t="s">
        <v>675</v>
      </c>
      <c r="C108" s="458"/>
      <c r="D108" s="474" t="s">
        <v>668</v>
      </c>
      <c r="E108" s="460">
        <v>395</v>
      </c>
    </row>
    <row r="109" spans="2:5" ht="12">
      <c r="B109" s="692" t="s">
        <v>676</v>
      </c>
      <c r="C109" s="458"/>
      <c r="D109" s="474" t="s">
        <v>668</v>
      </c>
      <c r="E109" s="460">
        <v>395</v>
      </c>
    </row>
    <row r="110" spans="2:5" ht="12">
      <c r="B110" s="692" t="s">
        <v>677</v>
      </c>
      <c r="C110" s="458"/>
      <c r="D110" s="474" t="s">
        <v>668</v>
      </c>
      <c r="E110" s="460">
        <v>395</v>
      </c>
    </row>
    <row r="111" spans="2:5" ht="12">
      <c r="B111" s="692" t="s">
        <v>678</v>
      </c>
      <c r="C111" s="458"/>
      <c r="D111" s="474" t="s">
        <v>668</v>
      </c>
      <c r="E111" s="460">
        <v>395</v>
      </c>
    </row>
    <row r="112" spans="2:5" ht="12">
      <c r="B112" s="692" t="s">
        <v>679</v>
      </c>
      <c r="C112" s="458"/>
      <c r="D112" s="474" t="s">
        <v>668</v>
      </c>
      <c r="E112" s="460">
        <v>395</v>
      </c>
    </row>
    <row r="113" spans="2:257" ht="12">
      <c r="B113" s="692" t="s">
        <v>680</v>
      </c>
      <c r="C113" s="458"/>
      <c r="D113" s="474" t="s">
        <v>668</v>
      </c>
      <c r="E113" s="460">
        <v>395</v>
      </c>
    </row>
    <row r="114" spans="2:257" ht="12">
      <c r="B114" s="692" t="s">
        <v>681</v>
      </c>
      <c r="C114" s="458"/>
      <c r="D114" s="474" t="s">
        <v>668</v>
      </c>
      <c r="E114" s="460">
        <v>395</v>
      </c>
    </row>
    <row r="115" spans="2:257" ht="12">
      <c r="B115" s="692" t="s">
        <v>682</v>
      </c>
      <c r="C115" s="458"/>
      <c r="D115" s="474" t="s">
        <v>668</v>
      </c>
      <c r="E115" s="460">
        <v>395</v>
      </c>
    </row>
    <row r="116" spans="2:257" ht="12">
      <c r="B116" s="692" t="s">
        <v>683</v>
      </c>
      <c r="C116" s="458"/>
      <c r="D116" s="474" t="s">
        <v>668</v>
      </c>
      <c r="E116" s="460">
        <v>395</v>
      </c>
    </row>
    <row r="117" spans="2:257" ht="12">
      <c r="B117" s="692" t="s">
        <v>678</v>
      </c>
      <c r="C117" s="458"/>
      <c r="D117" s="474" t="s">
        <v>684</v>
      </c>
      <c r="E117" s="693">
        <v>1590</v>
      </c>
      <c r="IW117" s="462"/>
    </row>
    <row r="118" spans="2:257" ht="12">
      <c r="B118" s="692" t="s">
        <v>685</v>
      </c>
      <c r="C118" s="458"/>
      <c r="D118" s="474" t="s">
        <v>686</v>
      </c>
      <c r="E118" s="460">
        <v>1399</v>
      </c>
    </row>
    <row r="119" spans="2:257" ht="12">
      <c r="B119" s="692" t="s">
        <v>687</v>
      </c>
      <c r="C119" s="458"/>
      <c r="D119" s="474" t="s">
        <v>688</v>
      </c>
      <c r="E119" s="460">
        <v>1399</v>
      </c>
    </row>
    <row r="120" spans="2:257" ht="12">
      <c r="B120" s="692" t="s">
        <v>689</v>
      </c>
      <c r="C120" s="458"/>
      <c r="D120" s="474" t="s">
        <v>688</v>
      </c>
      <c r="E120" s="460">
        <v>1399</v>
      </c>
    </row>
    <row r="121" spans="2:257" ht="12">
      <c r="B121" s="692" t="s">
        <v>690</v>
      </c>
      <c r="C121" s="458"/>
      <c r="D121" s="474" t="s">
        <v>691</v>
      </c>
      <c r="E121" s="460">
        <v>1100</v>
      </c>
    </row>
    <row r="122" spans="2:257" ht="12">
      <c r="B122" s="692" t="s">
        <v>692</v>
      </c>
      <c r="C122" s="458"/>
      <c r="D122" s="474" t="s">
        <v>693</v>
      </c>
      <c r="E122" s="460">
        <v>1100</v>
      </c>
    </row>
    <row r="123" spans="2:257" ht="12">
      <c r="B123" s="692" t="s">
        <v>694</v>
      </c>
      <c r="C123" s="458"/>
      <c r="D123" s="474" t="s">
        <v>695</v>
      </c>
      <c r="E123" s="460">
        <v>1100</v>
      </c>
    </row>
    <row r="124" spans="2:257" ht="12">
      <c r="B124" s="692" t="s">
        <v>696</v>
      </c>
      <c r="C124" s="458"/>
      <c r="D124" s="474" t="s">
        <v>697</v>
      </c>
      <c r="E124" s="460">
        <v>1100</v>
      </c>
    </row>
    <row r="125" spans="2:257" ht="12">
      <c r="B125" s="692" t="s">
        <v>698</v>
      </c>
      <c r="C125" s="458"/>
      <c r="D125" s="474" t="s">
        <v>699</v>
      </c>
      <c r="E125" s="460">
        <v>1100</v>
      </c>
    </row>
    <row r="126" spans="2:257" ht="12">
      <c r="B126" s="692" t="s">
        <v>525</v>
      </c>
      <c r="C126" s="458"/>
      <c r="D126" s="474" t="s">
        <v>526</v>
      </c>
      <c r="E126" s="691">
        <v>1100</v>
      </c>
    </row>
    <row r="127" spans="2:257" ht="12">
      <c r="B127" s="692" t="s">
        <v>527</v>
      </c>
      <c r="C127" s="458"/>
      <c r="D127" s="474" t="s">
        <v>528</v>
      </c>
      <c r="E127" s="460">
        <v>1100</v>
      </c>
    </row>
    <row r="128" spans="2:257" ht="12">
      <c r="B128" s="692" t="s">
        <v>529</v>
      </c>
      <c r="C128" s="458"/>
      <c r="D128" s="474" t="s">
        <v>530</v>
      </c>
      <c r="E128" s="460">
        <v>8565</v>
      </c>
    </row>
    <row r="129" spans="2:258" ht="12">
      <c r="B129" s="692" t="s">
        <v>531</v>
      </c>
      <c r="C129" s="458"/>
      <c r="D129" s="474" t="s">
        <v>532</v>
      </c>
      <c r="E129" s="460">
        <v>8565</v>
      </c>
    </row>
    <row r="130" spans="2:258" ht="12">
      <c r="B130" s="692" t="s">
        <v>533</v>
      </c>
      <c r="C130" s="458"/>
      <c r="D130" s="474" t="s">
        <v>534</v>
      </c>
      <c r="E130" s="460">
        <v>5388.43</v>
      </c>
    </row>
    <row r="131" spans="2:258" ht="12">
      <c r="B131" s="692" t="s">
        <v>535</v>
      </c>
      <c r="C131" s="458"/>
      <c r="D131" s="474" t="s">
        <v>536</v>
      </c>
      <c r="E131" s="460">
        <v>1689</v>
      </c>
    </row>
    <row r="132" spans="2:258" ht="12">
      <c r="B132" s="692" t="s">
        <v>537</v>
      </c>
      <c r="C132" s="458"/>
      <c r="D132" s="474" t="s">
        <v>538</v>
      </c>
      <c r="E132" s="460">
        <v>8950</v>
      </c>
    </row>
    <row r="133" spans="2:258" ht="12">
      <c r="B133" s="692" t="s">
        <v>539</v>
      </c>
      <c r="C133" s="458"/>
      <c r="D133" s="474" t="s">
        <v>540</v>
      </c>
      <c r="E133" s="460">
        <v>1099</v>
      </c>
      <c r="IX133" s="390">
        <v>118841</v>
      </c>
    </row>
    <row r="134" spans="2:258" ht="12">
      <c r="B134" s="692" t="s">
        <v>541</v>
      </c>
      <c r="C134" s="458"/>
      <c r="D134" s="474" t="s">
        <v>542</v>
      </c>
      <c r="E134" s="460">
        <v>1685.79</v>
      </c>
    </row>
    <row r="135" spans="2:258" ht="12">
      <c r="B135" s="692" t="s">
        <v>543</v>
      </c>
      <c r="C135" s="458"/>
      <c r="D135" s="474" t="s">
        <v>544</v>
      </c>
      <c r="E135" s="691">
        <v>1072</v>
      </c>
    </row>
    <row r="136" spans="2:258" ht="12">
      <c r="B136" s="692" t="s">
        <v>545</v>
      </c>
      <c r="C136" s="458"/>
      <c r="D136" s="474" t="s">
        <v>546</v>
      </c>
      <c r="E136" s="460">
        <v>6566.8</v>
      </c>
    </row>
    <row r="137" spans="2:258" ht="12">
      <c r="B137" s="692" t="s">
        <v>547</v>
      </c>
      <c r="C137" s="458"/>
      <c r="D137" s="474" t="s">
        <v>548</v>
      </c>
      <c r="E137" s="460">
        <v>6566.8</v>
      </c>
    </row>
    <row r="138" spans="2:258" ht="12">
      <c r="B138" s="692" t="s">
        <v>549</v>
      </c>
      <c r="C138" s="458"/>
      <c r="D138" s="474" t="s">
        <v>550</v>
      </c>
      <c r="E138" s="693">
        <v>10000</v>
      </c>
    </row>
    <row r="139" spans="2:258" ht="24">
      <c r="B139" s="692" t="s">
        <v>551</v>
      </c>
      <c r="C139" s="458"/>
      <c r="D139" s="474" t="s">
        <v>552</v>
      </c>
      <c r="E139" s="693">
        <v>7497.8804</v>
      </c>
    </row>
    <row r="140" spans="2:258" ht="12">
      <c r="B140" s="692" t="s">
        <v>553</v>
      </c>
      <c r="C140" s="458"/>
      <c r="D140" s="474" t="s">
        <v>554</v>
      </c>
      <c r="E140" s="693">
        <v>9333.82</v>
      </c>
    </row>
    <row r="141" spans="2:258" ht="12">
      <c r="B141" s="692" t="s">
        <v>555</v>
      </c>
      <c r="C141" s="458"/>
      <c r="D141" s="697" t="s">
        <v>556</v>
      </c>
      <c r="E141" s="460">
        <v>1234.9359999999999</v>
      </c>
    </row>
    <row r="142" spans="2:258" ht="12">
      <c r="B142" s="692" t="s">
        <v>557</v>
      </c>
      <c r="C142" s="458"/>
      <c r="D142" s="697" t="s">
        <v>556</v>
      </c>
      <c r="E142" s="460">
        <v>1234.9359999999999</v>
      </c>
    </row>
    <row r="143" spans="2:258" ht="12">
      <c r="B143" s="692" t="s">
        <v>558</v>
      </c>
      <c r="C143" s="458"/>
      <c r="D143" s="697" t="s">
        <v>556</v>
      </c>
      <c r="E143" s="460">
        <v>1234.9359999999999</v>
      </c>
    </row>
    <row r="144" spans="2:258" ht="12">
      <c r="B144" s="692" t="s">
        <v>559</v>
      </c>
      <c r="C144" s="458"/>
      <c r="D144" s="697" t="s">
        <v>556</v>
      </c>
      <c r="E144" s="460">
        <v>1234.9359999999999</v>
      </c>
      <c r="IW144" s="462"/>
    </row>
    <row r="145" spans="2:257" ht="12">
      <c r="B145" s="692" t="s">
        <v>560</v>
      </c>
      <c r="C145" s="458"/>
      <c r="D145" s="474" t="s">
        <v>561</v>
      </c>
      <c r="E145" s="460">
        <v>5822.74</v>
      </c>
      <c r="IW145" s="462"/>
    </row>
    <row r="146" spans="2:257" ht="12">
      <c r="B146" s="692" t="s">
        <v>562</v>
      </c>
      <c r="C146" s="458"/>
      <c r="D146" s="474" t="s">
        <v>563</v>
      </c>
      <c r="E146" s="693">
        <v>30597</v>
      </c>
      <c r="IW146" s="462"/>
    </row>
    <row r="147" spans="2:257" ht="12">
      <c r="B147" s="692" t="s">
        <v>564</v>
      </c>
      <c r="C147" s="458"/>
      <c r="D147" s="474" t="s">
        <v>565</v>
      </c>
      <c r="E147" s="693">
        <v>13293.6</v>
      </c>
      <c r="IW147" s="462"/>
    </row>
    <row r="148" spans="2:257" ht="12">
      <c r="B148" s="692" t="s">
        <v>566</v>
      </c>
      <c r="C148" s="458"/>
      <c r="D148" s="474" t="s">
        <v>567</v>
      </c>
      <c r="E148" s="460">
        <v>8759.74</v>
      </c>
      <c r="IW148" s="462">
        <f>SUM(E89:E148)</f>
        <v>274936.84319999989</v>
      </c>
    </row>
    <row r="149" spans="2:257" ht="12">
      <c r="B149" s="692" t="s">
        <v>652</v>
      </c>
      <c r="C149" s="458"/>
      <c r="D149" s="476" t="s">
        <v>653</v>
      </c>
      <c r="E149" s="460">
        <v>4635.5</v>
      </c>
      <c r="IW149" s="462"/>
    </row>
    <row r="150" spans="2:257" ht="12">
      <c r="B150" s="692" t="s">
        <v>654</v>
      </c>
      <c r="C150" s="458"/>
      <c r="D150" s="476" t="s">
        <v>655</v>
      </c>
      <c r="E150" s="460">
        <v>12607.45</v>
      </c>
      <c r="IW150" s="462"/>
    </row>
    <row r="151" spans="2:257" ht="12">
      <c r="B151" s="692" t="s">
        <v>656</v>
      </c>
      <c r="C151" s="458"/>
      <c r="D151" s="476" t="s">
        <v>657</v>
      </c>
      <c r="E151" s="460">
        <v>12607.45</v>
      </c>
      <c r="IW151" s="462"/>
    </row>
    <row r="152" spans="2:257" ht="12">
      <c r="B152" s="692" t="s">
        <v>658</v>
      </c>
      <c r="C152" s="458"/>
      <c r="D152" s="476" t="s">
        <v>659</v>
      </c>
      <c r="E152" s="460">
        <v>5000</v>
      </c>
      <c r="IW152" s="462"/>
    </row>
    <row r="153" spans="2:257" ht="12">
      <c r="B153" s="692" t="s">
        <v>660</v>
      </c>
      <c r="C153" s="458"/>
      <c r="D153" s="476" t="s">
        <v>661</v>
      </c>
      <c r="E153" s="460">
        <v>12623.29</v>
      </c>
      <c r="IW153" s="462"/>
    </row>
    <row r="154" spans="2:257" ht="12">
      <c r="B154" s="692" t="s">
        <v>662</v>
      </c>
      <c r="C154" s="458"/>
      <c r="D154" s="476" t="s">
        <v>663</v>
      </c>
      <c r="E154" s="460">
        <v>12759.25</v>
      </c>
      <c r="IW154" s="462"/>
    </row>
    <row r="155" spans="2:257" ht="12">
      <c r="B155" s="696" t="s">
        <v>568</v>
      </c>
      <c r="C155" s="458"/>
      <c r="D155" s="471" t="s">
        <v>569</v>
      </c>
      <c r="E155" s="689"/>
      <c r="IW155" s="462"/>
    </row>
    <row r="156" spans="2:257" ht="12">
      <c r="B156" s="696" t="s">
        <v>570</v>
      </c>
      <c r="C156" s="458"/>
      <c r="D156" s="472" t="s">
        <v>571</v>
      </c>
      <c r="E156" s="689"/>
      <c r="IW156" s="462"/>
    </row>
    <row r="157" spans="2:257" ht="12">
      <c r="B157" s="692" t="s">
        <v>572</v>
      </c>
      <c r="C157" s="458"/>
      <c r="D157" s="473" t="s">
        <v>573</v>
      </c>
      <c r="E157" s="689">
        <v>8700</v>
      </c>
      <c r="IW157" s="462">
        <v>8700</v>
      </c>
    </row>
    <row r="158" spans="2:257" ht="12">
      <c r="B158" s="698">
        <v>1244</v>
      </c>
      <c r="C158" s="458"/>
      <c r="D158" s="472" t="s">
        <v>574</v>
      </c>
      <c r="E158" s="689"/>
      <c r="IW158" s="462"/>
    </row>
    <row r="159" spans="2:257" ht="12">
      <c r="B159" s="696" t="s">
        <v>575</v>
      </c>
      <c r="C159" s="458"/>
      <c r="D159" s="471" t="s">
        <v>576</v>
      </c>
      <c r="E159" s="689"/>
      <c r="IW159" s="462"/>
    </row>
    <row r="160" spans="2:257" ht="12">
      <c r="B160" s="692" t="s">
        <v>577</v>
      </c>
      <c r="C160" s="458"/>
      <c r="D160" s="474" t="s">
        <v>578</v>
      </c>
      <c r="E160" s="460">
        <v>274900</v>
      </c>
      <c r="IW160" s="462"/>
    </row>
    <row r="161" spans="2:257" ht="12">
      <c r="B161" s="692" t="s">
        <v>579</v>
      </c>
      <c r="C161" s="458"/>
      <c r="D161" s="474" t="s">
        <v>580</v>
      </c>
      <c r="E161" s="460">
        <v>98441</v>
      </c>
    </row>
    <row r="162" spans="2:257" ht="12">
      <c r="B162" s="692" t="s">
        <v>581</v>
      </c>
      <c r="C162" s="458"/>
      <c r="D162" s="474" t="s">
        <v>582</v>
      </c>
      <c r="E162" s="460">
        <v>98441</v>
      </c>
    </row>
    <row r="163" spans="2:257" ht="12">
      <c r="B163" s="692" t="s">
        <v>583</v>
      </c>
      <c r="C163" s="458"/>
      <c r="D163" s="474" t="s">
        <v>584</v>
      </c>
      <c r="E163" s="460">
        <v>98441</v>
      </c>
    </row>
    <row r="164" spans="2:257" ht="24">
      <c r="B164" s="692" t="s">
        <v>585</v>
      </c>
      <c r="C164" s="458"/>
      <c r="D164" s="474" t="s">
        <v>586</v>
      </c>
      <c r="E164" s="699">
        <v>0</v>
      </c>
      <c r="IW164" s="463" t="s">
        <v>587</v>
      </c>
    </row>
    <row r="165" spans="2:257" ht="12">
      <c r="B165" s="692" t="s">
        <v>588</v>
      </c>
      <c r="C165" s="458"/>
      <c r="D165" s="474" t="s">
        <v>589</v>
      </c>
      <c r="E165" s="460">
        <v>98441</v>
      </c>
    </row>
    <row r="166" spans="2:257" ht="12">
      <c r="B166" s="692" t="s">
        <v>590</v>
      </c>
      <c r="C166" s="458"/>
      <c r="D166" s="474" t="s">
        <v>591</v>
      </c>
      <c r="E166" s="460">
        <v>98441</v>
      </c>
    </row>
    <row r="167" spans="2:257" ht="12">
      <c r="B167" s="692" t="s">
        <v>592</v>
      </c>
      <c r="C167" s="458"/>
      <c r="D167" s="474" t="s">
        <v>593</v>
      </c>
      <c r="E167" s="460">
        <v>98441</v>
      </c>
    </row>
    <row r="168" spans="2:257" ht="12">
      <c r="B168" s="692" t="s">
        <v>594</v>
      </c>
      <c r="C168" s="458"/>
      <c r="D168" s="474" t="s">
        <v>595</v>
      </c>
      <c r="E168" s="460">
        <v>123480</v>
      </c>
      <c r="IW168" s="390">
        <f>SUM(E160:E168)</f>
        <v>989026</v>
      </c>
    </row>
    <row r="169" spans="2:257" ht="12">
      <c r="B169" s="696" t="s">
        <v>596</v>
      </c>
      <c r="C169" s="458"/>
      <c r="D169" s="475" t="s">
        <v>597</v>
      </c>
      <c r="E169" s="460"/>
      <c r="IW169" s="462"/>
    </row>
    <row r="170" spans="2:257" ht="12">
      <c r="B170" s="696" t="s">
        <v>598</v>
      </c>
      <c r="C170" s="458"/>
      <c r="D170" s="474" t="s">
        <v>597</v>
      </c>
      <c r="E170" s="460"/>
      <c r="IW170" s="462"/>
    </row>
    <row r="171" spans="2:257" ht="48">
      <c r="B171" s="696" t="s">
        <v>599</v>
      </c>
      <c r="C171" s="458"/>
      <c r="D171" s="474" t="s">
        <v>600</v>
      </c>
      <c r="E171" s="700">
        <v>19526.918000000001</v>
      </c>
      <c r="IW171" s="462"/>
    </row>
    <row r="172" spans="2:257" ht="12">
      <c r="B172" s="696" t="s">
        <v>601</v>
      </c>
      <c r="C172" s="458"/>
      <c r="D172" s="474" t="s">
        <v>602</v>
      </c>
      <c r="E172" s="701">
        <v>3480000</v>
      </c>
      <c r="IW172" s="462"/>
    </row>
    <row r="173" spans="2:257" ht="12">
      <c r="B173" s="696" t="s">
        <v>603</v>
      </c>
      <c r="C173" s="458"/>
      <c r="D173" s="474" t="s">
        <v>604</v>
      </c>
      <c r="E173" s="701">
        <v>6438</v>
      </c>
      <c r="IW173" s="462"/>
    </row>
    <row r="174" spans="2:257" ht="12">
      <c r="B174" s="696" t="s">
        <v>605</v>
      </c>
      <c r="C174" s="458"/>
      <c r="D174" s="474" t="s">
        <v>606</v>
      </c>
      <c r="E174" s="701">
        <v>470</v>
      </c>
      <c r="IW174" s="462"/>
    </row>
    <row r="175" spans="2:257" ht="12">
      <c r="B175" s="696"/>
      <c r="C175" s="458"/>
      <c r="D175" s="474"/>
      <c r="E175" s="700"/>
      <c r="IW175" s="462">
        <f>E171+E172+E173+E174</f>
        <v>3506434.9180000001</v>
      </c>
    </row>
    <row r="176" spans="2:257" ht="12">
      <c r="B176" s="692"/>
      <c r="C176" s="458"/>
      <c r="D176" s="474"/>
      <c r="E176" s="689"/>
      <c r="IW176" s="462"/>
    </row>
    <row r="177" spans="2:257" ht="12">
      <c r="B177" s="702"/>
      <c r="C177" s="464"/>
      <c r="D177" s="477"/>
      <c r="E177" s="703"/>
      <c r="IW177" s="462"/>
    </row>
    <row r="178" spans="2:257" ht="18.75" customHeight="1">
      <c r="B178" s="465"/>
      <c r="C178" s="289"/>
      <c r="D178" s="704"/>
      <c r="E178" s="704">
        <f>SUM(E9:E177)</f>
        <v>4986310.8811999997</v>
      </c>
      <c r="IW178" s="390">
        <f>IW59+IW148+IW168+IW175+IW87+IW157</f>
        <v>4832080.6612</v>
      </c>
    </row>
    <row r="179" spans="2:257" ht="18.75" hidden="1" customHeight="1">
      <c r="B179" s="465"/>
      <c r="C179" s="289"/>
      <c r="D179" s="478"/>
      <c r="E179" s="478"/>
    </row>
    <row r="180" spans="2:257" ht="18.75" hidden="1" customHeight="1">
      <c r="B180" s="465"/>
      <c r="C180" s="289"/>
      <c r="D180" s="478"/>
      <c r="E180" s="478"/>
    </row>
    <row r="181" spans="2:257" ht="18.75" hidden="1" customHeight="1">
      <c r="B181" s="465"/>
      <c r="C181" s="289"/>
      <c r="D181" s="478"/>
      <c r="E181" s="478"/>
    </row>
    <row r="182" spans="2:257" ht="15" hidden="1" customHeight="1"/>
  </sheetData>
  <mergeCells count="5">
    <mergeCell ref="C1:E1"/>
    <mergeCell ref="C2:E2"/>
    <mergeCell ref="C3:E3"/>
    <mergeCell ref="D4:E4"/>
    <mergeCell ref="B7:C7"/>
  </mergeCells>
  <pageMargins left="0.70866141732283472" right="0.70866141732283472" top="0.74803149606299213" bottom="0.74803149606299213" header="0.31496062992125984" footer="0.31496062992125984"/>
  <pageSetup scale="70" orientation="landscape" horizontalDpi="1200" verticalDpi="12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VM44"/>
  <sheetViews>
    <sheetView workbookViewId="0">
      <selection activeCell="B3" sqref="B3:E3"/>
    </sheetView>
  </sheetViews>
  <sheetFormatPr baseColWidth="10" defaultColWidth="0" defaultRowHeight="0" customHeight="1" zeroHeight="1"/>
  <cols>
    <col min="1" max="2" width="11.42578125" style="71" customWidth="1"/>
    <col min="3" max="3" width="89.140625" style="71" customWidth="1"/>
    <col min="4" max="4" width="35.28515625" style="71" customWidth="1"/>
    <col min="5" max="5" width="1.85546875" style="71" customWidth="1"/>
    <col min="6" max="256" width="11.42578125" style="71" hidden="1"/>
    <col min="257" max="258" width="11.42578125" style="71" customWidth="1"/>
    <col min="259" max="259" width="89.140625" style="71" customWidth="1"/>
    <col min="260" max="260" width="35.28515625" style="71" customWidth="1"/>
    <col min="261" max="261" width="1.85546875" style="71" customWidth="1"/>
    <col min="262" max="512" width="11.42578125" style="71" hidden="1"/>
    <col min="513" max="514" width="11.42578125" style="71" customWidth="1"/>
    <col min="515" max="515" width="89.140625" style="71" customWidth="1"/>
    <col min="516" max="516" width="35.28515625" style="71" customWidth="1"/>
    <col min="517" max="517" width="1.85546875" style="71" customWidth="1"/>
    <col min="518" max="768" width="11.42578125" style="71" hidden="1"/>
    <col min="769" max="770" width="11.42578125" style="71" customWidth="1"/>
    <col min="771" max="771" width="89.140625" style="71" customWidth="1"/>
    <col min="772" max="772" width="35.28515625" style="71" customWidth="1"/>
    <col min="773" max="773" width="1.85546875" style="71" customWidth="1"/>
    <col min="774" max="1024" width="11.42578125" style="71" hidden="1"/>
    <col min="1025" max="1026" width="11.42578125" style="71" customWidth="1"/>
    <col min="1027" max="1027" width="89.140625" style="71" customWidth="1"/>
    <col min="1028" max="1028" width="35.28515625" style="71" customWidth="1"/>
    <col min="1029" max="1029" width="1.85546875" style="71" customWidth="1"/>
    <col min="1030" max="1280" width="11.42578125" style="71" hidden="1"/>
    <col min="1281" max="1282" width="11.42578125" style="71" customWidth="1"/>
    <col min="1283" max="1283" width="89.140625" style="71" customWidth="1"/>
    <col min="1284" max="1284" width="35.28515625" style="71" customWidth="1"/>
    <col min="1285" max="1285" width="1.85546875" style="71" customWidth="1"/>
    <col min="1286" max="1536" width="11.42578125" style="71" hidden="1"/>
    <col min="1537" max="1538" width="11.42578125" style="71" customWidth="1"/>
    <col min="1539" max="1539" width="89.140625" style="71" customWidth="1"/>
    <col min="1540" max="1540" width="35.28515625" style="71" customWidth="1"/>
    <col min="1541" max="1541" width="1.85546875" style="71" customWidth="1"/>
    <col min="1542" max="1792" width="11.42578125" style="71" hidden="1"/>
    <col min="1793" max="1794" width="11.42578125" style="71" customWidth="1"/>
    <col min="1795" max="1795" width="89.140625" style="71" customWidth="1"/>
    <col min="1796" max="1796" width="35.28515625" style="71" customWidth="1"/>
    <col min="1797" max="1797" width="1.85546875" style="71" customWidth="1"/>
    <col min="1798" max="2048" width="11.42578125" style="71" hidden="1"/>
    <col min="2049" max="2050" width="11.42578125" style="71" customWidth="1"/>
    <col min="2051" max="2051" width="89.140625" style="71" customWidth="1"/>
    <col min="2052" max="2052" width="35.28515625" style="71" customWidth="1"/>
    <col min="2053" max="2053" width="1.85546875" style="71" customWidth="1"/>
    <col min="2054" max="2304" width="11.42578125" style="71" hidden="1"/>
    <col min="2305" max="2306" width="11.42578125" style="71" customWidth="1"/>
    <col min="2307" max="2307" width="89.140625" style="71" customWidth="1"/>
    <col min="2308" max="2308" width="35.28515625" style="71" customWidth="1"/>
    <col min="2309" max="2309" width="1.85546875" style="71" customWidth="1"/>
    <col min="2310" max="2560" width="11.42578125" style="71" hidden="1"/>
    <col min="2561" max="2562" width="11.42578125" style="71" customWidth="1"/>
    <col min="2563" max="2563" width="89.140625" style="71" customWidth="1"/>
    <col min="2564" max="2564" width="35.28515625" style="71" customWidth="1"/>
    <col min="2565" max="2565" width="1.85546875" style="71" customWidth="1"/>
    <col min="2566" max="2816" width="11.42578125" style="71" hidden="1"/>
    <col min="2817" max="2818" width="11.42578125" style="71" customWidth="1"/>
    <col min="2819" max="2819" width="89.140625" style="71" customWidth="1"/>
    <col min="2820" max="2820" width="35.28515625" style="71" customWidth="1"/>
    <col min="2821" max="2821" width="1.85546875" style="71" customWidth="1"/>
    <col min="2822" max="3072" width="11.42578125" style="71" hidden="1"/>
    <col min="3073" max="3074" width="11.42578125" style="71" customWidth="1"/>
    <col min="3075" max="3075" width="89.140625" style="71" customWidth="1"/>
    <col min="3076" max="3076" width="35.28515625" style="71" customWidth="1"/>
    <col min="3077" max="3077" width="1.85546875" style="71" customWidth="1"/>
    <col min="3078" max="3328" width="11.42578125" style="71" hidden="1"/>
    <col min="3329" max="3330" width="11.42578125" style="71" customWidth="1"/>
    <col min="3331" max="3331" width="89.140625" style="71" customWidth="1"/>
    <col min="3332" max="3332" width="35.28515625" style="71" customWidth="1"/>
    <col min="3333" max="3333" width="1.85546875" style="71" customWidth="1"/>
    <col min="3334" max="3584" width="11.42578125" style="71" hidden="1"/>
    <col min="3585" max="3586" width="11.42578125" style="71" customWidth="1"/>
    <col min="3587" max="3587" width="89.140625" style="71" customWidth="1"/>
    <col min="3588" max="3588" width="35.28515625" style="71" customWidth="1"/>
    <col min="3589" max="3589" width="1.85546875" style="71" customWidth="1"/>
    <col min="3590" max="3840" width="11.42578125" style="71" hidden="1"/>
    <col min="3841" max="3842" width="11.42578125" style="71" customWidth="1"/>
    <col min="3843" max="3843" width="89.140625" style="71" customWidth="1"/>
    <col min="3844" max="3844" width="35.28515625" style="71" customWidth="1"/>
    <col min="3845" max="3845" width="1.85546875" style="71" customWidth="1"/>
    <col min="3846" max="4096" width="11.42578125" style="71" hidden="1"/>
    <col min="4097" max="4098" width="11.42578125" style="71" customWidth="1"/>
    <col min="4099" max="4099" width="89.140625" style="71" customWidth="1"/>
    <col min="4100" max="4100" width="35.28515625" style="71" customWidth="1"/>
    <col min="4101" max="4101" width="1.85546875" style="71" customWidth="1"/>
    <col min="4102" max="4352" width="11.42578125" style="71" hidden="1"/>
    <col min="4353" max="4354" width="11.42578125" style="71" customWidth="1"/>
    <col min="4355" max="4355" width="89.140625" style="71" customWidth="1"/>
    <col min="4356" max="4356" width="35.28515625" style="71" customWidth="1"/>
    <col min="4357" max="4357" width="1.85546875" style="71" customWidth="1"/>
    <col min="4358" max="4608" width="11.42578125" style="71" hidden="1"/>
    <col min="4609" max="4610" width="11.42578125" style="71" customWidth="1"/>
    <col min="4611" max="4611" width="89.140625" style="71" customWidth="1"/>
    <col min="4612" max="4612" width="35.28515625" style="71" customWidth="1"/>
    <col min="4613" max="4613" width="1.85546875" style="71" customWidth="1"/>
    <col min="4614" max="4864" width="11.42578125" style="71" hidden="1"/>
    <col min="4865" max="4866" width="11.42578125" style="71" customWidth="1"/>
    <col min="4867" max="4867" width="89.140625" style="71" customWidth="1"/>
    <col min="4868" max="4868" width="35.28515625" style="71" customWidth="1"/>
    <col min="4869" max="4869" width="1.85546875" style="71" customWidth="1"/>
    <col min="4870" max="5120" width="11.42578125" style="71" hidden="1"/>
    <col min="5121" max="5122" width="11.42578125" style="71" customWidth="1"/>
    <col min="5123" max="5123" width="89.140625" style="71" customWidth="1"/>
    <col min="5124" max="5124" width="35.28515625" style="71" customWidth="1"/>
    <col min="5125" max="5125" width="1.85546875" style="71" customWidth="1"/>
    <col min="5126" max="5376" width="11.42578125" style="71" hidden="1"/>
    <col min="5377" max="5378" width="11.42578125" style="71" customWidth="1"/>
    <col min="5379" max="5379" width="89.140625" style="71" customWidth="1"/>
    <col min="5380" max="5380" width="35.28515625" style="71" customWidth="1"/>
    <col min="5381" max="5381" width="1.85546875" style="71" customWidth="1"/>
    <col min="5382" max="5632" width="11.42578125" style="71" hidden="1"/>
    <col min="5633" max="5634" width="11.42578125" style="71" customWidth="1"/>
    <col min="5635" max="5635" width="89.140625" style="71" customWidth="1"/>
    <col min="5636" max="5636" width="35.28515625" style="71" customWidth="1"/>
    <col min="5637" max="5637" width="1.85546875" style="71" customWidth="1"/>
    <col min="5638" max="5888" width="11.42578125" style="71" hidden="1"/>
    <col min="5889" max="5890" width="11.42578125" style="71" customWidth="1"/>
    <col min="5891" max="5891" width="89.140625" style="71" customWidth="1"/>
    <col min="5892" max="5892" width="35.28515625" style="71" customWidth="1"/>
    <col min="5893" max="5893" width="1.85546875" style="71" customWidth="1"/>
    <col min="5894" max="6144" width="11.42578125" style="71" hidden="1"/>
    <col min="6145" max="6146" width="11.42578125" style="71" customWidth="1"/>
    <col min="6147" max="6147" width="89.140625" style="71" customWidth="1"/>
    <col min="6148" max="6148" width="35.28515625" style="71" customWidth="1"/>
    <col min="6149" max="6149" width="1.85546875" style="71" customWidth="1"/>
    <col min="6150" max="6400" width="11.42578125" style="71" hidden="1"/>
    <col min="6401" max="6402" width="11.42578125" style="71" customWidth="1"/>
    <col min="6403" max="6403" width="89.140625" style="71" customWidth="1"/>
    <col min="6404" max="6404" width="35.28515625" style="71" customWidth="1"/>
    <col min="6405" max="6405" width="1.85546875" style="71" customWidth="1"/>
    <col min="6406" max="6656" width="11.42578125" style="71" hidden="1"/>
    <col min="6657" max="6658" width="11.42578125" style="71" customWidth="1"/>
    <col min="6659" max="6659" width="89.140625" style="71" customWidth="1"/>
    <col min="6660" max="6660" width="35.28515625" style="71" customWidth="1"/>
    <col min="6661" max="6661" width="1.85546875" style="71" customWidth="1"/>
    <col min="6662" max="6912" width="11.42578125" style="71" hidden="1"/>
    <col min="6913" max="6914" width="11.42578125" style="71" customWidth="1"/>
    <col min="6915" max="6915" width="89.140625" style="71" customWidth="1"/>
    <col min="6916" max="6916" width="35.28515625" style="71" customWidth="1"/>
    <col min="6917" max="6917" width="1.85546875" style="71" customWidth="1"/>
    <col min="6918" max="7168" width="11.42578125" style="71" hidden="1"/>
    <col min="7169" max="7170" width="11.42578125" style="71" customWidth="1"/>
    <col min="7171" max="7171" width="89.140625" style="71" customWidth="1"/>
    <col min="7172" max="7172" width="35.28515625" style="71" customWidth="1"/>
    <col min="7173" max="7173" width="1.85546875" style="71" customWidth="1"/>
    <col min="7174" max="7424" width="11.42578125" style="71" hidden="1"/>
    <col min="7425" max="7426" width="11.42578125" style="71" customWidth="1"/>
    <col min="7427" max="7427" width="89.140625" style="71" customWidth="1"/>
    <col min="7428" max="7428" width="35.28515625" style="71" customWidth="1"/>
    <col min="7429" max="7429" width="1.85546875" style="71" customWidth="1"/>
    <col min="7430" max="7680" width="11.42578125" style="71" hidden="1"/>
    <col min="7681" max="7682" width="11.42578125" style="71" customWidth="1"/>
    <col min="7683" max="7683" width="89.140625" style="71" customWidth="1"/>
    <col min="7684" max="7684" width="35.28515625" style="71" customWidth="1"/>
    <col min="7685" max="7685" width="1.85546875" style="71" customWidth="1"/>
    <col min="7686" max="7936" width="11.42578125" style="71" hidden="1"/>
    <col min="7937" max="7938" width="11.42578125" style="71" customWidth="1"/>
    <col min="7939" max="7939" width="89.140625" style="71" customWidth="1"/>
    <col min="7940" max="7940" width="35.28515625" style="71" customWidth="1"/>
    <col min="7941" max="7941" width="1.85546875" style="71" customWidth="1"/>
    <col min="7942" max="8192" width="11.42578125" style="71" hidden="1"/>
    <col min="8193" max="8194" width="11.42578125" style="71" customWidth="1"/>
    <col min="8195" max="8195" width="89.140625" style="71" customWidth="1"/>
    <col min="8196" max="8196" width="35.28515625" style="71" customWidth="1"/>
    <col min="8197" max="8197" width="1.85546875" style="71" customWidth="1"/>
    <col min="8198" max="8448" width="11.42578125" style="71" hidden="1"/>
    <col min="8449" max="8450" width="11.42578125" style="71" customWidth="1"/>
    <col min="8451" max="8451" width="89.140625" style="71" customWidth="1"/>
    <col min="8452" max="8452" width="35.28515625" style="71" customWidth="1"/>
    <col min="8453" max="8453" width="1.85546875" style="71" customWidth="1"/>
    <col min="8454" max="8704" width="11.42578125" style="71" hidden="1"/>
    <col min="8705" max="8706" width="11.42578125" style="71" customWidth="1"/>
    <col min="8707" max="8707" width="89.140625" style="71" customWidth="1"/>
    <col min="8708" max="8708" width="35.28515625" style="71" customWidth="1"/>
    <col min="8709" max="8709" width="1.85546875" style="71" customWidth="1"/>
    <col min="8710" max="8960" width="11.42578125" style="71" hidden="1"/>
    <col min="8961" max="8962" width="11.42578125" style="71" customWidth="1"/>
    <col min="8963" max="8963" width="89.140625" style="71" customWidth="1"/>
    <col min="8964" max="8964" width="35.28515625" style="71" customWidth="1"/>
    <col min="8965" max="8965" width="1.85546875" style="71" customWidth="1"/>
    <col min="8966" max="9216" width="11.42578125" style="71" hidden="1"/>
    <col min="9217" max="9218" width="11.42578125" style="71" customWidth="1"/>
    <col min="9219" max="9219" width="89.140625" style="71" customWidth="1"/>
    <col min="9220" max="9220" width="35.28515625" style="71" customWidth="1"/>
    <col min="9221" max="9221" width="1.85546875" style="71" customWidth="1"/>
    <col min="9222" max="9472" width="11.42578125" style="71" hidden="1"/>
    <col min="9473" max="9474" width="11.42578125" style="71" customWidth="1"/>
    <col min="9475" max="9475" width="89.140625" style="71" customWidth="1"/>
    <col min="9476" max="9476" width="35.28515625" style="71" customWidth="1"/>
    <col min="9477" max="9477" width="1.85546875" style="71" customWidth="1"/>
    <col min="9478" max="9728" width="11.42578125" style="71" hidden="1"/>
    <col min="9729" max="9730" width="11.42578125" style="71" customWidth="1"/>
    <col min="9731" max="9731" width="89.140625" style="71" customWidth="1"/>
    <col min="9732" max="9732" width="35.28515625" style="71" customWidth="1"/>
    <col min="9733" max="9733" width="1.85546875" style="71" customWidth="1"/>
    <col min="9734" max="9984" width="11.42578125" style="71" hidden="1"/>
    <col min="9985" max="9986" width="11.42578125" style="71" customWidth="1"/>
    <col min="9987" max="9987" width="89.140625" style="71" customWidth="1"/>
    <col min="9988" max="9988" width="35.28515625" style="71" customWidth="1"/>
    <col min="9989" max="9989" width="1.85546875" style="71" customWidth="1"/>
    <col min="9990" max="10240" width="11.42578125" style="71" hidden="1"/>
    <col min="10241" max="10242" width="11.42578125" style="71" customWidth="1"/>
    <col min="10243" max="10243" width="89.140625" style="71" customWidth="1"/>
    <col min="10244" max="10244" width="35.28515625" style="71" customWidth="1"/>
    <col min="10245" max="10245" width="1.85546875" style="71" customWidth="1"/>
    <col min="10246" max="10496" width="11.42578125" style="71" hidden="1"/>
    <col min="10497" max="10498" width="11.42578125" style="71" customWidth="1"/>
    <col min="10499" max="10499" width="89.140625" style="71" customWidth="1"/>
    <col min="10500" max="10500" width="35.28515625" style="71" customWidth="1"/>
    <col min="10501" max="10501" width="1.85546875" style="71" customWidth="1"/>
    <col min="10502" max="10752" width="11.42578125" style="71" hidden="1"/>
    <col min="10753" max="10754" width="11.42578125" style="71" customWidth="1"/>
    <col min="10755" max="10755" width="89.140625" style="71" customWidth="1"/>
    <col min="10756" max="10756" width="35.28515625" style="71" customWidth="1"/>
    <col min="10757" max="10757" width="1.85546875" style="71" customWidth="1"/>
    <col min="10758" max="11008" width="11.42578125" style="71" hidden="1"/>
    <col min="11009" max="11010" width="11.42578125" style="71" customWidth="1"/>
    <col min="11011" max="11011" width="89.140625" style="71" customWidth="1"/>
    <col min="11012" max="11012" width="35.28515625" style="71" customWidth="1"/>
    <col min="11013" max="11013" width="1.85546875" style="71" customWidth="1"/>
    <col min="11014" max="11264" width="11.42578125" style="71" hidden="1"/>
    <col min="11265" max="11266" width="11.42578125" style="71" customWidth="1"/>
    <col min="11267" max="11267" width="89.140625" style="71" customWidth="1"/>
    <col min="11268" max="11268" width="35.28515625" style="71" customWidth="1"/>
    <col min="11269" max="11269" width="1.85546875" style="71" customWidth="1"/>
    <col min="11270" max="11520" width="11.42578125" style="71" hidden="1"/>
    <col min="11521" max="11522" width="11.42578125" style="71" customWidth="1"/>
    <col min="11523" max="11523" width="89.140625" style="71" customWidth="1"/>
    <col min="11524" max="11524" width="35.28515625" style="71" customWidth="1"/>
    <col min="11525" max="11525" width="1.85546875" style="71" customWidth="1"/>
    <col min="11526" max="11776" width="11.42578125" style="71" hidden="1"/>
    <col min="11777" max="11778" width="11.42578125" style="71" customWidth="1"/>
    <col min="11779" max="11779" width="89.140625" style="71" customWidth="1"/>
    <col min="11780" max="11780" width="35.28515625" style="71" customWidth="1"/>
    <col min="11781" max="11781" width="1.85546875" style="71" customWidth="1"/>
    <col min="11782" max="12032" width="11.42578125" style="71" hidden="1"/>
    <col min="12033" max="12034" width="11.42578125" style="71" customWidth="1"/>
    <col min="12035" max="12035" width="89.140625" style="71" customWidth="1"/>
    <col min="12036" max="12036" width="35.28515625" style="71" customWidth="1"/>
    <col min="12037" max="12037" width="1.85546875" style="71" customWidth="1"/>
    <col min="12038" max="12288" width="11.42578125" style="71" hidden="1"/>
    <col min="12289" max="12290" width="11.42578125" style="71" customWidth="1"/>
    <col min="12291" max="12291" width="89.140625" style="71" customWidth="1"/>
    <col min="12292" max="12292" width="35.28515625" style="71" customWidth="1"/>
    <col min="12293" max="12293" width="1.85546875" style="71" customWidth="1"/>
    <col min="12294" max="12544" width="11.42578125" style="71" hidden="1"/>
    <col min="12545" max="12546" width="11.42578125" style="71" customWidth="1"/>
    <col min="12547" max="12547" width="89.140625" style="71" customWidth="1"/>
    <col min="12548" max="12548" width="35.28515625" style="71" customWidth="1"/>
    <col min="12549" max="12549" width="1.85546875" style="71" customWidth="1"/>
    <col min="12550" max="12800" width="11.42578125" style="71" hidden="1"/>
    <col min="12801" max="12802" width="11.42578125" style="71" customWidth="1"/>
    <col min="12803" max="12803" width="89.140625" style="71" customWidth="1"/>
    <col min="12804" max="12804" width="35.28515625" style="71" customWidth="1"/>
    <col min="12805" max="12805" width="1.85546875" style="71" customWidth="1"/>
    <col min="12806" max="13056" width="11.42578125" style="71" hidden="1"/>
    <col min="13057" max="13058" width="11.42578125" style="71" customWidth="1"/>
    <col min="13059" max="13059" width="89.140625" style="71" customWidth="1"/>
    <col min="13060" max="13060" width="35.28515625" style="71" customWidth="1"/>
    <col min="13061" max="13061" width="1.85546875" style="71" customWidth="1"/>
    <col min="13062" max="13312" width="11.42578125" style="71" hidden="1"/>
    <col min="13313" max="13314" width="11.42578125" style="71" customWidth="1"/>
    <col min="13315" max="13315" width="89.140625" style="71" customWidth="1"/>
    <col min="13316" max="13316" width="35.28515625" style="71" customWidth="1"/>
    <col min="13317" max="13317" width="1.85546875" style="71" customWidth="1"/>
    <col min="13318" max="13568" width="11.42578125" style="71" hidden="1"/>
    <col min="13569" max="13570" width="11.42578125" style="71" customWidth="1"/>
    <col min="13571" max="13571" width="89.140625" style="71" customWidth="1"/>
    <col min="13572" max="13572" width="35.28515625" style="71" customWidth="1"/>
    <col min="13573" max="13573" width="1.85546875" style="71" customWidth="1"/>
    <col min="13574" max="13824" width="11.42578125" style="71" hidden="1"/>
    <col min="13825" max="13826" width="11.42578125" style="71" customWidth="1"/>
    <col min="13827" max="13827" width="89.140625" style="71" customWidth="1"/>
    <col min="13828" max="13828" width="35.28515625" style="71" customWidth="1"/>
    <col min="13829" max="13829" width="1.85546875" style="71" customWidth="1"/>
    <col min="13830" max="14080" width="11.42578125" style="71" hidden="1"/>
    <col min="14081" max="14082" width="11.42578125" style="71" customWidth="1"/>
    <col min="14083" max="14083" width="89.140625" style="71" customWidth="1"/>
    <col min="14084" max="14084" width="35.28515625" style="71" customWidth="1"/>
    <col min="14085" max="14085" width="1.85546875" style="71" customWidth="1"/>
    <col min="14086" max="14336" width="11.42578125" style="71" hidden="1"/>
    <col min="14337" max="14338" width="11.42578125" style="71" customWidth="1"/>
    <col min="14339" max="14339" width="89.140625" style="71" customWidth="1"/>
    <col min="14340" max="14340" width="35.28515625" style="71" customWidth="1"/>
    <col min="14341" max="14341" width="1.85546875" style="71" customWidth="1"/>
    <col min="14342" max="14592" width="11.42578125" style="71" hidden="1"/>
    <col min="14593" max="14594" width="11.42578125" style="71" customWidth="1"/>
    <col min="14595" max="14595" width="89.140625" style="71" customWidth="1"/>
    <col min="14596" max="14596" width="35.28515625" style="71" customWidth="1"/>
    <col min="14597" max="14597" width="1.85546875" style="71" customWidth="1"/>
    <col min="14598" max="14848" width="11.42578125" style="71" hidden="1"/>
    <col min="14849" max="14850" width="11.42578125" style="71" customWidth="1"/>
    <col min="14851" max="14851" width="89.140625" style="71" customWidth="1"/>
    <col min="14852" max="14852" width="35.28515625" style="71" customWidth="1"/>
    <col min="14853" max="14853" width="1.85546875" style="71" customWidth="1"/>
    <col min="14854" max="15104" width="11.42578125" style="71" hidden="1"/>
    <col min="15105" max="15106" width="11.42578125" style="71" customWidth="1"/>
    <col min="15107" max="15107" width="89.140625" style="71" customWidth="1"/>
    <col min="15108" max="15108" width="35.28515625" style="71" customWidth="1"/>
    <col min="15109" max="15109" width="1.85546875" style="71" customWidth="1"/>
    <col min="15110" max="15360" width="11.42578125" style="71" hidden="1"/>
    <col min="15361" max="15362" width="11.42578125" style="71" customWidth="1"/>
    <col min="15363" max="15363" width="89.140625" style="71" customWidth="1"/>
    <col min="15364" max="15364" width="35.28515625" style="71" customWidth="1"/>
    <col min="15365" max="15365" width="1.85546875" style="71" customWidth="1"/>
    <col min="15366" max="15616" width="11.42578125" style="71" hidden="1"/>
    <col min="15617" max="15618" width="11.42578125" style="71" customWidth="1"/>
    <col min="15619" max="15619" width="89.140625" style="71" customWidth="1"/>
    <col min="15620" max="15620" width="35.28515625" style="71" customWidth="1"/>
    <col min="15621" max="15621" width="1.85546875" style="71" customWidth="1"/>
    <col min="15622" max="15872" width="11.42578125" style="71" hidden="1"/>
    <col min="15873" max="15874" width="11.42578125" style="71" customWidth="1"/>
    <col min="15875" max="15875" width="89.140625" style="71" customWidth="1"/>
    <col min="15876" max="15876" width="35.28515625" style="71" customWidth="1"/>
    <col min="15877" max="15877" width="1.85546875" style="71" customWidth="1"/>
    <col min="15878" max="16128" width="11.42578125" style="71" hidden="1"/>
    <col min="16129" max="16130" width="11.42578125" style="71" customWidth="1"/>
    <col min="16131" max="16131" width="89.140625" style="71" customWidth="1"/>
    <col min="16132" max="16132" width="35.28515625" style="71" customWidth="1"/>
    <col min="16133" max="16133" width="1.85546875" style="71" customWidth="1"/>
    <col min="16134" max="16384" width="11.42578125" style="71" hidden="1"/>
  </cols>
  <sheetData>
    <row r="1" spans="1:5" ht="12">
      <c r="A1" s="272"/>
      <c r="B1" s="657" t="s">
        <v>397</v>
      </c>
      <c r="C1" s="657"/>
      <c r="D1" s="657"/>
      <c r="E1" s="657"/>
    </row>
    <row r="2" spans="1:5" ht="12">
      <c r="A2" s="272"/>
      <c r="B2" s="657" t="s">
        <v>614</v>
      </c>
      <c r="C2" s="657"/>
      <c r="D2" s="657"/>
      <c r="E2" s="657"/>
    </row>
    <row r="3" spans="1:5" ht="12">
      <c r="A3" s="272"/>
      <c r="B3" s="657" t="s">
        <v>1</v>
      </c>
      <c r="C3" s="657"/>
      <c r="D3" s="657"/>
      <c r="E3" s="657"/>
    </row>
    <row r="4" spans="1:5" ht="12">
      <c r="A4" s="275"/>
      <c r="B4" s="273" t="s">
        <v>4</v>
      </c>
      <c r="C4" s="658" t="str">
        <f>[1]ACTIVIDADES!D7</f>
        <v>Comision Estatal de Agua de Tlaxcala</v>
      </c>
      <c r="D4" s="658"/>
      <c r="E4" s="274"/>
    </row>
    <row r="5" spans="1:5" s="449" customFormat="1" ht="12">
      <c r="A5" s="275"/>
      <c r="B5" s="276"/>
      <c r="C5" s="277"/>
      <c r="D5" s="277"/>
      <c r="E5" s="278"/>
    </row>
    <row r="6" spans="1:5" s="449" customFormat="1" ht="12">
      <c r="A6" s="279"/>
      <c r="B6" s="280"/>
      <c r="C6" s="279"/>
      <c r="D6" s="279"/>
      <c r="E6" s="280"/>
    </row>
    <row r="7" spans="1:5" s="449" customFormat="1" ht="12">
      <c r="A7" s="659" t="s">
        <v>394</v>
      </c>
      <c r="B7" s="660"/>
      <c r="C7" s="281" t="s">
        <v>398</v>
      </c>
      <c r="D7" s="281" t="s">
        <v>396</v>
      </c>
      <c r="E7" s="282"/>
    </row>
    <row r="8" spans="1:5" ht="3" customHeight="1">
      <c r="A8" s="283"/>
      <c r="B8" s="284"/>
      <c r="C8" s="284"/>
      <c r="D8" s="284"/>
      <c r="E8" s="285"/>
    </row>
    <row r="9" spans="1:5" ht="12">
      <c r="A9" s="288"/>
      <c r="B9" s="287" t="s">
        <v>607</v>
      </c>
      <c r="C9" s="293" t="s">
        <v>607</v>
      </c>
      <c r="D9" s="289">
        <v>0</v>
      </c>
      <c r="E9" s="286"/>
    </row>
    <row r="10" spans="1:5" ht="12">
      <c r="A10" s="288"/>
      <c r="B10" s="287" t="s">
        <v>607</v>
      </c>
      <c r="C10" s="293" t="s">
        <v>607</v>
      </c>
      <c r="D10" s="289">
        <v>0</v>
      </c>
      <c r="E10" s="286"/>
    </row>
    <row r="11" spans="1:5" ht="12">
      <c r="A11" s="288"/>
      <c r="B11" s="287" t="s">
        <v>607</v>
      </c>
      <c r="C11" s="293" t="s">
        <v>607</v>
      </c>
      <c r="D11" s="289">
        <v>0</v>
      </c>
      <c r="E11" s="286"/>
    </row>
    <row r="12" spans="1:5" ht="12">
      <c r="A12" s="288"/>
      <c r="B12" s="287" t="s">
        <v>607</v>
      </c>
      <c r="C12" s="293" t="s">
        <v>607</v>
      </c>
      <c r="D12" s="289">
        <v>0</v>
      </c>
      <c r="E12" s="286"/>
    </row>
    <row r="13" spans="1:5" ht="12">
      <c r="A13" s="288"/>
      <c r="B13" s="287" t="s">
        <v>607</v>
      </c>
      <c r="C13" s="293" t="s">
        <v>607</v>
      </c>
      <c r="D13" s="289">
        <v>0</v>
      </c>
      <c r="E13" s="286"/>
    </row>
    <row r="14" spans="1:5" ht="12">
      <c r="A14" s="288"/>
      <c r="B14" s="287" t="s">
        <v>607</v>
      </c>
      <c r="C14" s="293" t="s">
        <v>607</v>
      </c>
      <c r="D14" s="289">
        <v>0</v>
      </c>
      <c r="E14" s="286"/>
    </row>
    <row r="15" spans="1:5" ht="12">
      <c r="A15" s="288"/>
      <c r="B15" s="287" t="s">
        <v>607</v>
      </c>
      <c r="C15" s="293" t="s">
        <v>607</v>
      </c>
      <c r="D15" s="289">
        <v>0</v>
      </c>
      <c r="E15" s="286"/>
    </row>
    <row r="16" spans="1:5" ht="12">
      <c r="A16" s="288"/>
      <c r="B16" s="287" t="s">
        <v>607</v>
      </c>
      <c r="C16" s="293" t="s">
        <v>607</v>
      </c>
      <c r="D16" s="289">
        <v>0</v>
      </c>
      <c r="E16" s="286"/>
    </row>
    <row r="17" spans="1:5" ht="12">
      <c r="A17" s="294"/>
      <c r="B17" s="287" t="s">
        <v>607</v>
      </c>
      <c r="C17" s="293" t="s">
        <v>607</v>
      </c>
      <c r="D17" s="289">
        <v>0</v>
      </c>
      <c r="E17" s="286"/>
    </row>
    <row r="18" spans="1:5" ht="12">
      <c r="A18" s="294"/>
      <c r="B18" s="287" t="s">
        <v>607</v>
      </c>
      <c r="C18" s="293" t="s">
        <v>607</v>
      </c>
      <c r="D18" s="289">
        <v>0</v>
      </c>
      <c r="E18" s="286"/>
    </row>
    <row r="19" spans="1:5" ht="12">
      <c r="A19" s="294"/>
      <c r="B19" s="287" t="s">
        <v>607</v>
      </c>
      <c r="C19" s="293" t="s">
        <v>607</v>
      </c>
      <c r="D19" s="289">
        <v>0</v>
      </c>
      <c r="E19" s="286"/>
    </row>
    <row r="20" spans="1:5" ht="12">
      <c r="A20" s="294"/>
      <c r="B20" s="287" t="s">
        <v>607</v>
      </c>
      <c r="C20" s="293" t="s">
        <v>607</v>
      </c>
      <c r="D20" s="289">
        <v>0</v>
      </c>
      <c r="E20" s="286"/>
    </row>
    <row r="21" spans="1:5" ht="12">
      <c r="A21" s="294"/>
      <c r="B21" s="287" t="s">
        <v>607</v>
      </c>
      <c r="C21" s="293" t="s">
        <v>607</v>
      </c>
      <c r="D21" s="289">
        <v>0</v>
      </c>
      <c r="E21" s="286"/>
    </row>
    <row r="22" spans="1:5" ht="12">
      <c r="A22" s="294"/>
      <c r="B22" s="287" t="s">
        <v>607</v>
      </c>
      <c r="C22" s="293" t="s">
        <v>607</v>
      </c>
      <c r="D22" s="289">
        <v>0</v>
      </c>
      <c r="E22" s="286"/>
    </row>
    <row r="23" spans="1:5" ht="12">
      <c r="A23" s="294"/>
      <c r="B23" s="287" t="s">
        <v>607</v>
      </c>
      <c r="C23" s="293" t="s">
        <v>607</v>
      </c>
      <c r="D23" s="289">
        <v>0</v>
      </c>
      <c r="E23" s="286"/>
    </row>
    <row r="24" spans="1:5" ht="12">
      <c r="A24" s="294"/>
      <c r="B24" s="287" t="s">
        <v>607</v>
      </c>
      <c r="C24" s="293" t="s">
        <v>607</v>
      </c>
      <c r="D24" s="289">
        <v>0</v>
      </c>
      <c r="E24" s="286"/>
    </row>
    <row r="25" spans="1:5" ht="12">
      <c r="A25" s="294"/>
      <c r="B25" s="287" t="s">
        <v>607</v>
      </c>
      <c r="C25" s="293" t="s">
        <v>607</v>
      </c>
      <c r="D25" s="289">
        <v>0</v>
      </c>
      <c r="E25" s="286"/>
    </row>
    <row r="26" spans="1:5" ht="12">
      <c r="A26" s="294"/>
      <c r="B26" s="287" t="s">
        <v>607</v>
      </c>
      <c r="C26" s="293" t="s">
        <v>607</v>
      </c>
      <c r="D26" s="289">
        <v>0</v>
      </c>
      <c r="E26" s="286"/>
    </row>
    <row r="27" spans="1:5" ht="12">
      <c r="A27" s="294"/>
      <c r="B27" s="287" t="s">
        <v>607</v>
      </c>
      <c r="C27" s="293" t="s">
        <v>607</v>
      </c>
      <c r="D27" s="289">
        <v>0</v>
      </c>
      <c r="E27" s="286"/>
    </row>
    <row r="28" spans="1:5" ht="12">
      <c r="A28" s="294"/>
      <c r="B28" s="287" t="s">
        <v>607</v>
      </c>
      <c r="C28" s="293" t="s">
        <v>607</v>
      </c>
      <c r="D28" s="289">
        <v>0</v>
      </c>
      <c r="E28" s="286"/>
    </row>
    <row r="29" spans="1:5" ht="12">
      <c r="A29" s="294"/>
      <c r="B29" s="287" t="s">
        <v>607</v>
      </c>
      <c r="C29" s="293" t="s">
        <v>607</v>
      </c>
      <c r="D29" s="289">
        <v>0</v>
      </c>
      <c r="E29" s="286"/>
    </row>
    <row r="30" spans="1:5" ht="12">
      <c r="A30" s="294"/>
      <c r="B30" s="287" t="s">
        <v>607</v>
      </c>
      <c r="C30" s="293" t="s">
        <v>607</v>
      </c>
      <c r="D30" s="289">
        <v>0</v>
      </c>
      <c r="E30" s="286"/>
    </row>
    <row r="31" spans="1:5" ht="12">
      <c r="A31" s="288"/>
      <c r="B31" s="287" t="s">
        <v>607</v>
      </c>
      <c r="C31" s="293" t="s">
        <v>607</v>
      </c>
      <c r="D31" s="289">
        <v>0</v>
      </c>
      <c r="E31" s="286"/>
    </row>
    <row r="32" spans="1:5" ht="12">
      <c r="A32" s="288"/>
      <c r="B32" s="287" t="s">
        <v>607</v>
      </c>
      <c r="C32" s="293" t="s">
        <v>607</v>
      </c>
      <c r="D32" s="289">
        <v>0</v>
      </c>
      <c r="E32" s="286"/>
    </row>
    <row r="33" spans="1:5" ht="12">
      <c r="A33" s="288"/>
      <c r="B33" s="287" t="s">
        <v>607</v>
      </c>
      <c r="C33" s="293" t="s">
        <v>607</v>
      </c>
      <c r="D33" s="289">
        <v>0</v>
      </c>
      <c r="E33" s="286"/>
    </row>
    <row r="34" spans="1:5" ht="12">
      <c r="A34" s="288"/>
      <c r="B34" s="287" t="s">
        <v>607</v>
      </c>
      <c r="C34" s="293" t="s">
        <v>607</v>
      </c>
      <c r="D34" s="289">
        <v>0</v>
      </c>
      <c r="E34" s="286"/>
    </row>
    <row r="35" spans="1:5" ht="12">
      <c r="A35" s="288"/>
      <c r="B35" s="287" t="s">
        <v>607</v>
      </c>
      <c r="C35" s="293" t="s">
        <v>607</v>
      </c>
      <c r="D35" s="289">
        <v>0</v>
      </c>
      <c r="E35" s="286"/>
    </row>
    <row r="36" spans="1:5" ht="12">
      <c r="A36" s="288"/>
      <c r="B36" s="287" t="s">
        <v>607</v>
      </c>
      <c r="C36" s="293" t="s">
        <v>607</v>
      </c>
      <c r="D36" s="289">
        <v>0</v>
      </c>
      <c r="E36" s="286"/>
    </row>
    <row r="37" spans="1:5" ht="12">
      <c r="A37" s="288"/>
      <c r="B37" s="287" t="s">
        <v>607</v>
      </c>
      <c r="C37" s="293" t="s">
        <v>607</v>
      </c>
      <c r="D37" s="289">
        <v>0</v>
      </c>
      <c r="E37" s="286"/>
    </row>
    <row r="38" spans="1:5" ht="12">
      <c r="A38" s="288"/>
      <c r="B38" s="287" t="s">
        <v>607</v>
      </c>
      <c r="C38" s="293" t="s">
        <v>607</v>
      </c>
      <c r="D38" s="289">
        <v>0</v>
      </c>
      <c r="E38" s="286"/>
    </row>
    <row r="39" spans="1:5" ht="12">
      <c r="A39" s="288"/>
      <c r="B39" s="287" t="s">
        <v>607</v>
      </c>
      <c r="C39" s="293" t="s">
        <v>607</v>
      </c>
      <c r="D39" s="289">
        <v>0</v>
      </c>
      <c r="E39" s="286"/>
    </row>
    <row r="40" spans="1:5" ht="12">
      <c r="A40" s="288"/>
      <c r="B40" s="287" t="s">
        <v>607</v>
      </c>
      <c r="C40" s="293" t="s">
        <v>607</v>
      </c>
      <c r="D40" s="289">
        <v>0</v>
      </c>
      <c r="E40" s="286"/>
    </row>
    <row r="41" spans="1:5" ht="12">
      <c r="A41" s="288"/>
      <c r="B41" s="287" t="s">
        <v>607</v>
      </c>
      <c r="C41" s="293" t="s">
        <v>607</v>
      </c>
      <c r="D41" s="289">
        <v>0</v>
      </c>
      <c r="E41" s="286"/>
    </row>
    <row r="42" spans="1:5" ht="12">
      <c r="A42" s="661" t="s">
        <v>607</v>
      </c>
      <c r="B42" s="662"/>
      <c r="C42" s="293" t="s">
        <v>607</v>
      </c>
      <c r="D42" s="289">
        <v>0</v>
      </c>
      <c r="E42" s="286"/>
    </row>
    <row r="43" spans="1:5" ht="12">
      <c r="A43" s="663"/>
      <c r="B43" s="664"/>
      <c r="C43" s="290"/>
      <c r="D43" s="291"/>
      <c r="E43" s="292"/>
    </row>
    <row r="44" spans="1:5" ht="12">
      <c r="A44" s="447"/>
      <c r="B44" s="448"/>
      <c r="C44" s="656"/>
      <c r="D44" s="656"/>
      <c r="E44" s="656"/>
    </row>
  </sheetData>
  <mergeCells count="7">
    <mergeCell ref="C44:E44"/>
    <mergeCell ref="B1:E1"/>
    <mergeCell ref="B2:E2"/>
    <mergeCell ref="B3:E3"/>
    <mergeCell ref="C4:D4"/>
    <mergeCell ref="A7:B7"/>
    <mergeCell ref="A42:B43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opLeftCell="H54" zoomScalePageLayoutView="80" workbookViewId="0">
      <selection activeCell="K68" sqref="A1:K68"/>
    </sheetView>
  </sheetViews>
  <sheetFormatPr baseColWidth="10" defaultColWidth="11.42578125" defaultRowHeight="12"/>
  <cols>
    <col min="1" max="1" width="4.85546875" style="257" customWidth="1"/>
    <col min="2" max="2" width="27.5703125" style="145" customWidth="1"/>
    <col min="3" max="3" width="37.85546875" style="257" customWidth="1"/>
    <col min="4" max="5" width="21" style="257" customWidth="1"/>
    <col min="6" max="6" width="11" style="220" customWidth="1"/>
    <col min="7" max="8" width="27.5703125" style="257" customWidth="1"/>
    <col min="9" max="10" width="21" style="257" customWidth="1"/>
    <col min="11" max="11" width="4.85546875" style="299" customWidth="1"/>
    <col min="12" max="12" width="1.7109375" style="350" customWidth="1"/>
    <col min="13" max="16384" width="11.42578125" style="257"/>
  </cols>
  <sheetData>
    <row r="1" spans="1:12" ht="6" customHeight="1">
      <c r="A1" s="346"/>
      <c r="B1" s="347"/>
      <c r="C1" s="346"/>
      <c r="D1" s="348"/>
      <c r="E1" s="348"/>
      <c r="F1" s="349"/>
      <c r="G1" s="348"/>
      <c r="H1" s="348"/>
      <c r="I1" s="348"/>
      <c r="J1" s="346"/>
      <c r="K1" s="346"/>
    </row>
    <row r="2" spans="1:12" ht="6" customHeight="1">
      <c r="K2" s="257"/>
      <c r="L2" s="145"/>
    </row>
    <row r="3" spans="1:12" ht="14.1" customHeight="1">
      <c r="B3" s="351"/>
      <c r="C3" s="482" t="s">
        <v>609</v>
      </c>
      <c r="D3" s="482"/>
      <c r="E3" s="482"/>
      <c r="F3" s="482"/>
      <c r="G3" s="482"/>
      <c r="H3" s="482"/>
      <c r="I3" s="482"/>
      <c r="J3" s="351"/>
      <c r="K3" s="351"/>
      <c r="L3" s="145"/>
    </row>
    <row r="4" spans="1:12" ht="14.1" customHeight="1">
      <c r="B4" s="351"/>
      <c r="C4" s="482" t="s">
        <v>0</v>
      </c>
      <c r="D4" s="482"/>
      <c r="E4" s="482"/>
      <c r="F4" s="482"/>
      <c r="G4" s="482"/>
      <c r="H4" s="482"/>
      <c r="I4" s="482"/>
      <c r="J4" s="351"/>
      <c r="K4" s="351"/>
    </row>
    <row r="5" spans="1:12" ht="14.1" customHeight="1">
      <c r="B5" s="351"/>
      <c r="C5" s="482" t="s">
        <v>664</v>
      </c>
      <c r="D5" s="482"/>
      <c r="E5" s="482"/>
      <c r="F5" s="482"/>
      <c r="G5" s="482"/>
      <c r="H5" s="482"/>
      <c r="I5" s="482"/>
      <c r="J5" s="351"/>
      <c r="K5" s="351"/>
    </row>
    <row r="6" spans="1:12" ht="14.1" customHeight="1">
      <c r="B6" s="352"/>
      <c r="C6" s="482" t="s">
        <v>1</v>
      </c>
      <c r="D6" s="482"/>
      <c r="E6" s="482"/>
      <c r="F6" s="482"/>
      <c r="G6" s="482"/>
      <c r="H6" s="482"/>
      <c r="I6" s="482"/>
      <c r="J6" s="352"/>
      <c r="K6" s="352"/>
    </row>
    <row r="7" spans="1:12" ht="20.100000000000001" customHeight="1">
      <c r="A7" s="353"/>
      <c r="B7" s="303" t="s">
        <v>4</v>
      </c>
      <c r="C7" s="483" t="s">
        <v>414</v>
      </c>
      <c r="D7" s="483"/>
      <c r="E7" s="483"/>
      <c r="F7" s="483"/>
      <c r="G7" s="483"/>
      <c r="H7" s="483"/>
      <c r="I7" s="483"/>
      <c r="J7" s="483"/>
    </row>
    <row r="8" spans="1:12" ht="3" customHeight="1">
      <c r="A8" s="352"/>
      <c r="B8" s="352"/>
      <c r="C8" s="352"/>
      <c r="D8" s="352"/>
      <c r="E8" s="352"/>
      <c r="F8" s="354"/>
      <c r="G8" s="352"/>
      <c r="H8" s="352"/>
      <c r="I8" s="352"/>
      <c r="J8" s="352"/>
      <c r="K8" s="257"/>
      <c r="L8" s="145"/>
    </row>
    <row r="9" spans="1:12" ht="3" customHeight="1">
      <c r="A9" s="352"/>
      <c r="B9" s="352"/>
      <c r="C9" s="352"/>
      <c r="D9" s="352"/>
      <c r="E9" s="352"/>
      <c r="F9" s="354"/>
      <c r="G9" s="352"/>
      <c r="H9" s="352"/>
      <c r="I9" s="352"/>
      <c r="J9" s="352"/>
    </row>
    <row r="10" spans="1:12" s="357" customFormat="1" ht="15" customHeight="1">
      <c r="A10" s="496"/>
      <c r="B10" s="498" t="s">
        <v>76</v>
      </c>
      <c r="C10" s="498"/>
      <c r="D10" s="468" t="s">
        <v>5</v>
      </c>
      <c r="E10" s="468"/>
      <c r="F10" s="500"/>
      <c r="G10" s="502" t="s">
        <v>76</v>
      </c>
      <c r="H10" s="502"/>
      <c r="I10" s="468" t="s">
        <v>5</v>
      </c>
      <c r="J10" s="468"/>
      <c r="K10" s="355"/>
      <c r="L10" s="356"/>
    </row>
    <row r="11" spans="1:12" s="357" customFormat="1" ht="15" customHeight="1">
      <c r="A11" s="497"/>
      <c r="B11" s="499"/>
      <c r="C11" s="499"/>
      <c r="D11" s="469">
        <v>2016</v>
      </c>
      <c r="E11" s="469">
        <v>2015</v>
      </c>
      <c r="F11" s="501"/>
      <c r="G11" s="503"/>
      <c r="H11" s="503"/>
      <c r="I11" s="469">
        <v>2016</v>
      </c>
      <c r="J11" s="469">
        <v>2015</v>
      </c>
      <c r="K11" s="358"/>
      <c r="L11" s="356"/>
    </row>
    <row r="12" spans="1:12" ht="3" customHeight="1">
      <c r="A12" s="359"/>
      <c r="B12" s="352"/>
      <c r="C12" s="352"/>
      <c r="D12" s="352"/>
      <c r="E12" s="352"/>
      <c r="F12" s="354"/>
      <c r="G12" s="352"/>
      <c r="H12" s="352"/>
      <c r="I12" s="352"/>
      <c r="J12" s="352"/>
      <c r="K12" s="317"/>
      <c r="L12" s="145"/>
    </row>
    <row r="13" spans="1:12" ht="3" customHeight="1">
      <c r="A13" s="359"/>
      <c r="B13" s="352"/>
      <c r="C13" s="352"/>
      <c r="D13" s="352"/>
      <c r="E13" s="352"/>
      <c r="F13" s="354"/>
      <c r="G13" s="352"/>
      <c r="H13" s="352"/>
      <c r="I13" s="352"/>
      <c r="J13" s="352"/>
      <c r="K13" s="317"/>
    </row>
    <row r="14" spans="1:12">
      <c r="A14" s="360"/>
      <c r="B14" s="486" t="s">
        <v>6</v>
      </c>
      <c r="C14" s="486"/>
      <c r="D14" s="98"/>
      <c r="E14" s="94"/>
      <c r="G14" s="486" t="s">
        <v>7</v>
      </c>
      <c r="H14" s="486"/>
      <c r="I14" s="95"/>
      <c r="J14" s="95"/>
      <c r="K14" s="317"/>
    </row>
    <row r="15" spans="1:12" ht="5.0999999999999996" customHeight="1">
      <c r="A15" s="360"/>
      <c r="B15" s="324"/>
      <c r="C15" s="95"/>
      <c r="D15" s="94"/>
      <c r="E15" s="94"/>
      <c r="G15" s="324"/>
      <c r="H15" s="95"/>
      <c r="I15" s="95"/>
      <c r="J15" s="95"/>
      <c r="K15" s="317"/>
    </row>
    <row r="16" spans="1:12">
      <c r="A16" s="360"/>
      <c r="B16" s="488" t="s">
        <v>8</v>
      </c>
      <c r="C16" s="488"/>
      <c r="D16" s="94"/>
      <c r="E16" s="94"/>
      <c r="G16" s="488" t="s">
        <v>9</v>
      </c>
      <c r="H16" s="488"/>
      <c r="I16" s="94"/>
      <c r="J16" s="94"/>
      <c r="K16" s="317"/>
    </row>
    <row r="17" spans="1:11" ht="5.0999999999999996" customHeight="1">
      <c r="A17" s="360"/>
      <c r="B17" s="329"/>
      <c r="C17" s="296"/>
      <c r="D17" s="94"/>
      <c r="E17" s="94"/>
      <c r="G17" s="329"/>
      <c r="H17" s="296"/>
      <c r="I17" s="94"/>
      <c r="J17" s="94"/>
      <c r="K17" s="317"/>
    </row>
    <row r="18" spans="1:11">
      <c r="A18" s="360"/>
      <c r="B18" s="484" t="s">
        <v>10</v>
      </c>
      <c r="C18" s="484"/>
      <c r="D18" s="96">
        <v>4549712</v>
      </c>
      <c r="E18" s="96">
        <v>446541</v>
      </c>
      <c r="G18" s="484" t="s">
        <v>11</v>
      </c>
      <c r="H18" s="484"/>
      <c r="I18" s="96">
        <v>116257</v>
      </c>
      <c r="J18" s="96">
        <v>229110</v>
      </c>
      <c r="K18" s="317"/>
    </row>
    <row r="19" spans="1:11">
      <c r="A19" s="360"/>
      <c r="B19" s="484" t="s">
        <v>12</v>
      </c>
      <c r="C19" s="484"/>
      <c r="D19" s="96">
        <v>3000</v>
      </c>
      <c r="E19" s="96">
        <v>3000</v>
      </c>
      <c r="G19" s="484" t="s">
        <v>13</v>
      </c>
      <c r="H19" s="484"/>
      <c r="I19" s="96">
        <v>0</v>
      </c>
      <c r="J19" s="96">
        <v>0</v>
      </c>
      <c r="K19" s="317"/>
    </row>
    <row r="20" spans="1:11">
      <c r="A20" s="360"/>
      <c r="B20" s="484" t="s">
        <v>14</v>
      </c>
      <c r="C20" s="484"/>
      <c r="D20" s="96">
        <v>0</v>
      </c>
      <c r="E20" s="96">
        <v>0</v>
      </c>
      <c r="G20" s="484" t="s">
        <v>15</v>
      </c>
      <c r="H20" s="484"/>
      <c r="I20" s="96">
        <v>0</v>
      </c>
      <c r="J20" s="96">
        <v>0</v>
      </c>
      <c r="K20" s="317"/>
    </row>
    <row r="21" spans="1:11">
      <c r="A21" s="360"/>
      <c r="B21" s="484" t="s">
        <v>16</v>
      </c>
      <c r="C21" s="484"/>
      <c r="D21" s="96">
        <v>0</v>
      </c>
      <c r="E21" s="96">
        <v>0</v>
      </c>
      <c r="G21" s="484" t="s">
        <v>17</v>
      </c>
      <c r="H21" s="484"/>
      <c r="I21" s="96">
        <v>0</v>
      </c>
      <c r="J21" s="96">
        <v>0</v>
      </c>
      <c r="K21" s="317"/>
    </row>
    <row r="22" spans="1:11">
      <c r="A22" s="360"/>
      <c r="B22" s="484" t="s">
        <v>18</v>
      </c>
      <c r="C22" s="484"/>
      <c r="D22" s="96">
        <v>0</v>
      </c>
      <c r="E22" s="96">
        <v>0</v>
      </c>
      <c r="G22" s="484" t="s">
        <v>19</v>
      </c>
      <c r="H22" s="484"/>
      <c r="I22" s="96">
        <v>0</v>
      </c>
      <c r="J22" s="96">
        <v>0</v>
      </c>
      <c r="K22" s="317"/>
    </row>
    <row r="23" spans="1:11" ht="25.5" customHeight="1">
      <c r="A23" s="360"/>
      <c r="B23" s="484" t="s">
        <v>20</v>
      </c>
      <c r="C23" s="484"/>
      <c r="D23" s="96">
        <v>0</v>
      </c>
      <c r="E23" s="96">
        <v>0</v>
      </c>
      <c r="G23" s="487" t="s">
        <v>21</v>
      </c>
      <c r="H23" s="487"/>
      <c r="I23" s="96">
        <v>0</v>
      </c>
      <c r="J23" s="96">
        <v>0</v>
      </c>
      <c r="K23" s="317"/>
    </row>
    <row r="24" spans="1:11">
      <c r="A24" s="360"/>
      <c r="B24" s="484" t="s">
        <v>22</v>
      </c>
      <c r="C24" s="484"/>
      <c r="D24" s="96">
        <v>0</v>
      </c>
      <c r="E24" s="96">
        <v>0</v>
      </c>
      <c r="G24" s="484" t="s">
        <v>23</v>
      </c>
      <c r="H24" s="484"/>
      <c r="I24" s="96">
        <v>0</v>
      </c>
      <c r="J24" s="96">
        <v>0</v>
      </c>
      <c r="K24" s="317"/>
    </row>
    <row r="25" spans="1:11">
      <c r="A25" s="360"/>
      <c r="B25" s="361"/>
      <c r="C25" s="362"/>
      <c r="D25" s="98"/>
      <c r="E25" s="98"/>
      <c r="G25" s="484" t="s">
        <v>24</v>
      </c>
      <c r="H25" s="484"/>
      <c r="I25" s="96">
        <v>0</v>
      </c>
      <c r="J25" s="96">
        <v>0</v>
      </c>
      <c r="K25" s="317"/>
    </row>
    <row r="26" spans="1:11">
      <c r="A26" s="363"/>
      <c r="B26" s="488" t="s">
        <v>25</v>
      </c>
      <c r="C26" s="488"/>
      <c r="D26" s="100">
        <f>SUM(D18:D24)</f>
        <v>4552712</v>
      </c>
      <c r="E26" s="100">
        <f>SUM(E18:E24)</f>
        <v>449541</v>
      </c>
      <c r="F26" s="221"/>
      <c r="G26" s="324"/>
      <c r="H26" s="95"/>
      <c r="I26" s="101"/>
      <c r="J26" s="101"/>
      <c r="K26" s="317"/>
    </row>
    <row r="27" spans="1:11">
      <c r="A27" s="363"/>
      <c r="B27" s="324"/>
      <c r="C27" s="364"/>
      <c r="D27" s="101"/>
      <c r="E27" s="101"/>
      <c r="F27" s="221"/>
      <c r="G27" s="488" t="s">
        <v>26</v>
      </c>
      <c r="H27" s="488"/>
      <c r="I27" s="100">
        <f>SUM(I18:I25)</f>
        <v>116257</v>
      </c>
      <c r="J27" s="100">
        <f>SUM(J18:J25)</f>
        <v>229110</v>
      </c>
      <c r="K27" s="317"/>
    </row>
    <row r="28" spans="1:11">
      <c r="A28" s="360"/>
      <c r="B28" s="361"/>
      <c r="C28" s="361"/>
      <c r="D28" s="98"/>
      <c r="E28" s="98"/>
      <c r="G28" s="365"/>
      <c r="H28" s="362"/>
      <c r="I28" s="98"/>
      <c r="J28" s="98"/>
      <c r="K28" s="317"/>
    </row>
    <row r="29" spans="1:11">
      <c r="A29" s="360"/>
      <c r="B29" s="488" t="s">
        <v>27</v>
      </c>
      <c r="C29" s="488"/>
      <c r="D29" s="94"/>
      <c r="E29" s="94"/>
      <c r="G29" s="488" t="s">
        <v>28</v>
      </c>
      <c r="H29" s="488"/>
      <c r="I29" s="94"/>
      <c r="J29" s="94"/>
      <c r="K29" s="317"/>
    </row>
    <row r="30" spans="1:11">
      <c r="A30" s="360"/>
      <c r="B30" s="361"/>
      <c r="C30" s="361"/>
      <c r="D30" s="98"/>
      <c r="E30" s="98"/>
      <c r="G30" s="361"/>
      <c r="H30" s="362"/>
      <c r="I30" s="98"/>
      <c r="J30" s="98"/>
      <c r="K30" s="317"/>
    </row>
    <row r="31" spans="1:11">
      <c r="A31" s="360"/>
      <c r="B31" s="484" t="s">
        <v>29</v>
      </c>
      <c r="C31" s="484"/>
      <c r="D31" s="96">
        <v>0</v>
      </c>
      <c r="E31" s="96">
        <v>0</v>
      </c>
      <c r="G31" s="484" t="s">
        <v>30</v>
      </c>
      <c r="H31" s="484"/>
      <c r="I31" s="96">
        <v>0</v>
      </c>
      <c r="J31" s="96">
        <v>0</v>
      </c>
      <c r="K31" s="317"/>
    </row>
    <row r="32" spans="1:11">
      <c r="A32" s="360"/>
      <c r="B32" s="484" t="s">
        <v>31</v>
      </c>
      <c r="C32" s="484"/>
      <c r="D32" s="96">
        <v>0</v>
      </c>
      <c r="E32" s="96">
        <v>0</v>
      </c>
      <c r="G32" s="484" t="s">
        <v>32</v>
      </c>
      <c r="H32" s="484"/>
      <c r="I32" s="96">
        <v>0</v>
      </c>
      <c r="J32" s="96">
        <v>0</v>
      </c>
      <c r="K32" s="317"/>
    </row>
    <row r="33" spans="1:11">
      <c r="A33" s="360"/>
      <c r="B33" s="484" t="s">
        <v>33</v>
      </c>
      <c r="C33" s="484"/>
      <c r="D33" s="96">
        <v>0</v>
      </c>
      <c r="E33" s="96">
        <v>0</v>
      </c>
      <c r="G33" s="484" t="s">
        <v>34</v>
      </c>
      <c r="H33" s="484"/>
      <c r="I33" s="96">
        <v>0</v>
      </c>
      <c r="J33" s="96">
        <v>0</v>
      </c>
      <c r="K33" s="317"/>
    </row>
    <row r="34" spans="1:11">
      <c r="A34" s="360"/>
      <c r="B34" s="484" t="s">
        <v>35</v>
      </c>
      <c r="C34" s="484"/>
      <c r="D34" s="96">
        <v>1479876</v>
      </c>
      <c r="E34" s="96">
        <v>1479876</v>
      </c>
      <c r="G34" s="484" t="s">
        <v>36</v>
      </c>
      <c r="H34" s="484"/>
      <c r="I34" s="96">
        <v>0</v>
      </c>
      <c r="J34" s="96">
        <v>0</v>
      </c>
      <c r="K34" s="317"/>
    </row>
    <row r="35" spans="1:11" ht="26.25" customHeight="1">
      <c r="A35" s="360"/>
      <c r="B35" s="484" t="s">
        <v>37</v>
      </c>
      <c r="C35" s="484"/>
      <c r="D35" s="96">
        <v>3506435</v>
      </c>
      <c r="E35" s="96">
        <v>3506435</v>
      </c>
      <c r="G35" s="487" t="s">
        <v>38</v>
      </c>
      <c r="H35" s="487"/>
      <c r="I35" s="96">
        <v>0</v>
      </c>
      <c r="J35" s="96">
        <v>0</v>
      </c>
      <c r="K35" s="317"/>
    </row>
    <row r="36" spans="1:11">
      <c r="A36" s="360"/>
      <c r="B36" s="484" t="s">
        <v>39</v>
      </c>
      <c r="C36" s="484"/>
      <c r="D36" s="96">
        <v>0</v>
      </c>
      <c r="E36" s="96">
        <v>0</v>
      </c>
      <c r="G36" s="484" t="s">
        <v>40</v>
      </c>
      <c r="H36" s="484"/>
      <c r="I36" s="96">
        <v>0</v>
      </c>
      <c r="J36" s="96">
        <v>0</v>
      </c>
      <c r="K36" s="317"/>
    </row>
    <row r="37" spans="1:11">
      <c r="A37" s="360"/>
      <c r="B37" s="484" t="s">
        <v>41</v>
      </c>
      <c r="C37" s="484"/>
      <c r="D37" s="96">
        <v>0</v>
      </c>
      <c r="E37" s="96">
        <v>0</v>
      </c>
      <c r="G37" s="361"/>
      <c r="H37" s="362"/>
      <c r="I37" s="98"/>
      <c r="J37" s="98"/>
      <c r="K37" s="317"/>
    </row>
    <row r="38" spans="1:11">
      <c r="A38" s="360"/>
      <c r="B38" s="484" t="s">
        <v>42</v>
      </c>
      <c r="C38" s="484"/>
      <c r="D38" s="96">
        <v>0</v>
      </c>
      <c r="E38" s="96">
        <v>0</v>
      </c>
      <c r="G38" s="488" t="s">
        <v>43</v>
      </c>
      <c r="H38" s="488"/>
      <c r="I38" s="100">
        <f>SUM(I31:I36)</f>
        <v>0</v>
      </c>
      <c r="J38" s="100">
        <f>SUM(J31:J36)</f>
        <v>0</v>
      </c>
      <c r="K38" s="317"/>
    </row>
    <row r="39" spans="1:11">
      <c r="A39" s="360"/>
      <c r="B39" s="484" t="s">
        <v>44</v>
      </c>
      <c r="C39" s="484"/>
      <c r="D39" s="96">
        <v>0</v>
      </c>
      <c r="E39" s="96">
        <v>0</v>
      </c>
      <c r="G39" s="324"/>
      <c r="H39" s="364"/>
      <c r="I39" s="101"/>
      <c r="J39" s="101"/>
      <c r="K39" s="317"/>
    </row>
    <row r="40" spans="1:11">
      <c r="A40" s="360"/>
      <c r="B40" s="361"/>
      <c r="C40" s="362"/>
      <c r="D40" s="98"/>
      <c r="E40" s="98"/>
      <c r="G40" s="488" t="s">
        <v>194</v>
      </c>
      <c r="H40" s="488"/>
      <c r="I40" s="100">
        <f>I27+I38</f>
        <v>116257</v>
      </c>
      <c r="J40" s="100">
        <f>J27+J38</f>
        <v>229110</v>
      </c>
      <c r="K40" s="317"/>
    </row>
    <row r="41" spans="1:11">
      <c r="A41" s="363"/>
      <c r="B41" s="488" t="s">
        <v>46</v>
      </c>
      <c r="C41" s="488"/>
      <c r="D41" s="100">
        <f>SUM(D31:D39)</f>
        <v>4986311</v>
      </c>
      <c r="E41" s="100">
        <f>SUM(E31:E39)</f>
        <v>4986311</v>
      </c>
      <c r="F41" s="221"/>
      <c r="G41" s="324"/>
      <c r="H41" s="366"/>
      <c r="I41" s="101"/>
      <c r="J41" s="101"/>
      <c r="K41" s="317"/>
    </row>
    <row r="42" spans="1:11">
      <c r="A42" s="360"/>
      <c r="B42" s="361"/>
      <c r="C42" s="324"/>
      <c r="D42" s="98"/>
      <c r="E42" s="98"/>
      <c r="G42" s="486" t="s">
        <v>47</v>
      </c>
      <c r="H42" s="486"/>
      <c r="I42" s="98"/>
      <c r="J42" s="98"/>
      <c r="K42" s="317"/>
    </row>
    <row r="43" spans="1:11">
      <c r="A43" s="360"/>
      <c r="B43" s="488" t="s">
        <v>195</v>
      </c>
      <c r="C43" s="488"/>
      <c r="D43" s="100">
        <f>D26+D41</f>
        <v>9539023</v>
      </c>
      <c r="E43" s="100">
        <f>E26+E41</f>
        <v>5435852</v>
      </c>
      <c r="G43" s="324"/>
      <c r="H43" s="366"/>
      <c r="I43" s="98"/>
      <c r="J43" s="98"/>
      <c r="K43" s="317"/>
    </row>
    <row r="44" spans="1:11">
      <c r="A44" s="360"/>
      <c r="B44" s="361"/>
      <c r="C44" s="361"/>
      <c r="D44" s="98"/>
      <c r="E44" s="98"/>
      <c r="G44" s="488" t="s">
        <v>49</v>
      </c>
      <c r="H44" s="488"/>
      <c r="I44" s="100">
        <f>SUM(I46:I48)</f>
        <v>0</v>
      </c>
      <c r="J44" s="100">
        <f>SUM(J46:J48)</f>
        <v>0</v>
      </c>
      <c r="K44" s="317"/>
    </row>
    <row r="45" spans="1:11">
      <c r="A45" s="360"/>
      <c r="B45" s="361"/>
      <c r="C45" s="361"/>
      <c r="D45" s="98"/>
      <c r="E45" s="98"/>
      <c r="G45" s="361"/>
      <c r="H45" s="94"/>
      <c r="I45" s="98"/>
      <c r="J45" s="98"/>
      <c r="K45" s="317"/>
    </row>
    <row r="46" spans="1:11">
      <c r="A46" s="360"/>
      <c r="B46" s="361"/>
      <c r="C46" s="361"/>
      <c r="D46" s="98"/>
      <c r="E46" s="98"/>
      <c r="G46" s="484" t="s">
        <v>50</v>
      </c>
      <c r="H46" s="484"/>
      <c r="I46" s="96">
        <v>0</v>
      </c>
      <c r="J46" s="96">
        <v>0</v>
      </c>
      <c r="K46" s="317"/>
    </row>
    <row r="47" spans="1:11">
      <c r="A47" s="360"/>
      <c r="B47" s="361"/>
      <c r="C47" s="495" t="s">
        <v>78</v>
      </c>
      <c r="D47" s="495"/>
      <c r="E47" s="98"/>
      <c r="G47" s="484" t="s">
        <v>51</v>
      </c>
      <c r="H47" s="484"/>
      <c r="I47" s="96">
        <v>0</v>
      </c>
      <c r="J47" s="96">
        <v>0</v>
      </c>
      <c r="K47" s="317"/>
    </row>
    <row r="48" spans="1:11">
      <c r="A48" s="360"/>
      <c r="B48" s="361"/>
      <c r="C48" s="495"/>
      <c r="D48" s="495"/>
      <c r="E48" s="98"/>
      <c r="G48" s="484" t="s">
        <v>52</v>
      </c>
      <c r="H48" s="484"/>
      <c r="I48" s="96">
        <v>0</v>
      </c>
      <c r="J48" s="96"/>
      <c r="K48" s="317"/>
    </row>
    <row r="49" spans="1:11">
      <c r="A49" s="360"/>
      <c r="B49" s="361"/>
      <c r="C49" s="495"/>
      <c r="D49" s="495"/>
      <c r="E49" s="98"/>
      <c r="G49" s="361"/>
      <c r="H49" s="94"/>
      <c r="I49" s="98"/>
      <c r="J49" s="98"/>
      <c r="K49" s="317"/>
    </row>
    <row r="50" spans="1:11">
      <c r="A50" s="360"/>
      <c r="B50" s="361"/>
      <c r="C50" s="495"/>
      <c r="D50" s="495"/>
      <c r="E50" s="98"/>
      <c r="G50" s="488" t="s">
        <v>53</v>
      </c>
      <c r="H50" s="488"/>
      <c r="I50" s="100">
        <f>SUM(I52:I56)</f>
        <v>9422766</v>
      </c>
      <c r="J50" s="100">
        <f>SUM(J52:J56)</f>
        <v>5206742</v>
      </c>
      <c r="K50" s="317"/>
    </row>
    <row r="51" spans="1:11">
      <c r="A51" s="360"/>
      <c r="B51" s="361"/>
      <c r="C51" s="495"/>
      <c r="D51" s="495"/>
      <c r="E51" s="98"/>
      <c r="G51" s="324"/>
      <c r="H51" s="94"/>
      <c r="I51" s="102"/>
      <c r="J51" s="102"/>
      <c r="K51" s="317"/>
    </row>
    <row r="52" spans="1:11">
      <c r="A52" s="360"/>
      <c r="B52" s="361"/>
      <c r="C52" s="495"/>
      <c r="D52" s="495"/>
      <c r="E52" s="98"/>
      <c r="G52" s="484" t="s">
        <v>54</v>
      </c>
      <c r="H52" s="484"/>
      <c r="I52" s="271">
        <f>+EA!I53</f>
        <v>4205362</v>
      </c>
      <c r="J52" s="96">
        <f>+EA!J53</f>
        <v>141875</v>
      </c>
      <c r="K52" s="317"/>
    </row>
    <row r="53" spans="1:11">
      <c r="A53" s="360"/>
      <c r="B53" s="361"/>
      <c r="C53" s="495"/>
      <c r="D53" s="495"/>
      <c r="E53" s="98"/>
      <c r="G53" s="484" t="s">
        <v>55</v>
      </c>
      <c r="H53" s="484"/>
      <c r="I53" s="271">
        <v>231093</v>
      </c>
      <c r="J53" s="96">
        <v>78556</v>
      </c>
      <c r="K53" s="317"/>
    </row>
    <row r="54" spans="1:11">
      <c r="A54" s="360"/>
      <c r="B54" s="361"/>
      <c r="C54" s="495"/>
      <c r="D54" s="495"/>
      <c r="E54" s="98"/>
      <c r="G54" s="484" t="s">
        <v>56</v>
      </c>
      <c r="H54" s="484"/>
      <c r="I54" s="96">
        <v>0</v>
      </c>
      <c r="J54" s="96">
        <v>0</v>
      </c>
      <c r="K54" s="317"/>
    </row>
    <row r="55" spans="1:11">
      <c r="A55" s="360"/>
      <c r="B55" s="361"/>
      <c r="C55" s="361"/>
      <c r="D55" s="98"/>
      <c r="E55" s="98"/>
      <c r="G55" s="484" t="s">
        <v>57</v>
      </c>
      <c r="H55" s="484"/>
      <c r="I55" s="96">
        <v>0</v>
      </c>
      <c r="J55" s="96">
        <v>0</v>
      </c>
      <c r="K55" s="317"/>
    </row>
    <row r="56" spans="1:11">
      <c r="A56" s="360"/>
      <c r="B56" s="361"/>
      <c r="C56" s="361"/>
      <c r="D56" s="98"/>
      <c r="E56" s="98"/>
      <c r="G56" s="484" t="s">
        <v>58</v>
      </c>
      <c r="H56" s="484"/>
      <c r="I56" s="96">
        <v>4986311</v>
      </c>
      <c r="J56" s="96">
        <v>4986311</v>
      </c>
      <c r="K56" s="317"/>
    </row>
    <row r="57" spans="1:11">
      <c r="A57" s="360"/>
      <c r="B57" s="361"/>
      <c r="C57" s="361"/>
      <c r="D57" s="98"/>
      <c r="E57" s="98"/>
      <c r="G57" s="361"/>
      <c r="H57" s="94"/>
      <c r="I57" s="98"/>
      <c r="J57" s="98"/>
      <c r="K57" s="317"/>
    </row>
    <row r="58" spans="1:11" ht="25.5" customHeight="1">
      <c r="A58" s="360"/>
      <c r="B58" s="361"/>
      <c r="C58" s="361"/>
      <c r="D58" s="98"/>
      <c r="E58" s="98"/>
      <c r="G58" s="488" t="s">
        <v>59</v>
      </c>
      <c r="H58" s="488"/>
      <c r="I58" s="100">
        <f>SUM(I60:I61)</f>
        <v>0</v>
      </c>
      <c r="J58" s="100">
        <f>SUM(J60:J61)</f>
        <v>0</v>
      </c>
      <c r="K58" s="317"/>
    </row>
    <row r="59" spans="1:11">
      <c r="A59" s="360"/>
      <c r="B59" s="361"/>
      <c r="C59" s="361"/>
      <c r="D59" s="98"/>
      <c r="E59" s="98"/>
      <c r="G59" s="361"/>
      <c r="H59" s="94"/>
      <c r="I59" s="98"/>
      <c r="J59" s="98"/>
      <c r="K59" s="317"/>
    </row>
    <row r="60" spans="1:11">
      <c r="A60" s="360"/>
      <c r="B60" s="361"/>
      <c r="C60" s="361"/>
      <c r="D60" s="98"/>
      <c r="E60" s="98"/>
      <c r="G60" s="484" t="s">
        <v>60</v>
      </c>
      <c r="H60" s="484"/>
      <c r="I60" s="96">
        <v>0</v>
      </c>
      <c r="J60" s="96">
        <v>0</v>
      </c>
      <c r="K60" s="317"/>
    </row>
    <row r="61" spans="1:11">
      <c r="A61" s="360"/>
      <c r="B61" s="361"/>
      <c r="C61" s="361"/>
      <c r="D61" s="98"/>
      <c r="E61" s="98"/>
      <c r="G61" s="484" t="s">
        <v>61</v>
      </c>
      <c r="H61" s="484"/>
      <c r="I61" s="96">
        <v>0</v>
      </c>
      <c r="J61" s="96">
        <v>0</v>
      </c>
      <c r="K61" s="317"/>
    </row>
    <row r="62" spans="1:11" ht="9.9499999999999993" customHeight="1">
      <c r="A62" s="360"/>
      <c r="B62" s="361"/>
      <c r="C62" s="361"/>
      <c r="D62" s="98"/>
      <c r="E62" s="98"/>
      <c r="G62" s="361"/>
      <c r="H62" s="367"/>
      <c r="I62" s="98"/>
      <c r="J62" s="98"/>
      <c r="K62" s="317"/>
    </row>
    <row r="63" spans="1:11">
      <c r="A63" s="360"/>
      <c r="B63" s="361"/>
      <c r="C63" s="361"/>
      <c r="D63" s="98"/>
      <c r="E63" s="98"/>
      <c r="G63" s="488" t="s">
        <v>62</v>
      </c>
      <c r="H63" s="488"/>
      <c r="I63" s="100">
        <f>I44+I50+I58</f>
        <v>9422766</v>
      </c>
      <c r="J63" s="100">
        <f>J44+J50+J58</f>
        <v>5206742</v>
      </c>
      <c r="K63" s="317"/>
    </row>
    <row r="64" spans="1:11" ht="9.9499999999999993" customHeight="1">
      <c r="A64" s="360"/>
      <c r="B64" s="361"/>
      <c r="C64" s="361"/>
      <c r="D64" s="98"/>
      <c r="E64" s="98"/>
      <c r="G64" s="361"/>
      <c r="H64" s="94"/>
      <c r="I64" s="98"/>
      <c r="J64" s="98"/>
      <c r="K64" s="317"/>
    </row>
    <row r="65" spans="1:11">
      <c r="A65" s="360"/>
      <c r="B65" s="361"/>
      <c r="C65" s="361"/>
      <c r="D65" s="98"/>
      <c r="E65" s="98"/>
      <c r="G65" s="488" t="s">
        <v>196</v>
      </c>
      <c r="H65" s="488"/>
      <c r="I65" s="100">
        <f>I40+I63</f>
        <v>9539023</v>
      </c>
      <c r="J65" s="100">
        <f>J40+J63</f>
        <v>5435852</v>
      </c>
      <c r="K65" s="317"/>
    </row>
    <row r="66" spans="1:11" ht="6" customHeight="1">
      <c r="A66" s="368"/>
      <c r="B66" s="369"/>
      <c r="C66" s="369"/>
      <c r="D66" s="369"/>
      <c r="E66" s="369"/>
      <c r="F66" s="370"/>
      <c r="G66" s="369"/>
      <c r="H66" s="369"/>
      <c r="I66" s="369"/>
      <c r="J66" s="369"/>
      <c r="K66" s="333"/>
    </row>
    <row r="67" spans="1:11" ht="6" customHeight="1">
      <c r="B67" s="94"/>
      <c r="C67" s="339"/>
      <c r="D67" s="340"/>
      <c r="E67" s="340"/>
      <c r="G67" s="341"/>
      <c r="H67" s="339"/>
      <c r="I67" s="340"/>
      <c r="J67" s="340"/>
    </row>
    <row r="68" spans="1:11" ht="6" customHeight="1">
      <c r="A68" s="331"/>
      <c r="B68" s="334"/>
      <c r="C68" s="335"/>
      <c r="D68" s="336"/>
      <c r="E68" s="336"/>
      <c r="F68" s="370"/>
      <c r="G68" s="337"/>
      <c r="H68" s="335"/>
      <c r="I68" s="336"/>
      <c r="J68" s="336"/>
    </row>
    <row r="69" spans="1:11" ht="6" customHeight="1">
      <c r="B69" s="94"/>
      <c r="C69" s="339"/>
      <c r="D69" s="340"/>
      <c r="E69" s="340"/>
      <c r="G69" s="341"/>
      <c r="H69" s="339"/>
      <c r="I69" s="340"/>
      <c r="J69" s="340"/>
    </row>
    <row r="70" spans="1:11" ht="15" customHeight="1">
      <c r="B70" s="491" t="s">
        <v>77</v>
      </c>
      <c r="C70" s="491"/>
      <c r="D70" s="491"/>
      <c r="E70" s="491"/>
      <c r="F70" s="491"/>
      <c r="G70" s="491"/>
      <c r="H70" s="491"/>
      <c r="I70" s="491"/>
      <c r="J70" s="491"/>
    </row>
    <row r="71" spans="1:11" ht="9.75" customHeight="1">
      <c r="B71" s="94"/>
      <c r="C71" s="339"/>
      <c r="D71" s="340"/>
      <c r="E71" s="340"/>
      <c r="G71" s="341"/>
      <c r="H71" s="339"/>
      <c r="I71" s="340"/>
      <c r="J71" s="340"/>
    </row>
    <row r="72" spans="1:11" ht="50.1" customHeight="1">
      <c r="B72" s="94"/>
      <c r="C72" s="492"/>
      <c r="D72" s="492"/>
      <c r="E72" s="340"/>
      <c r="G72" s="493"/>
      <c r="H72" s="493"/>
      <c r="I72" s="340"/>
      <c r="J72" s="340"/>
    </row>
    <row r="73" spans="1:11" ht="14.1" customHeight="1">
      <c r="B73" s="343"/>
      <c r="C73" s="494" t="s">
        <v>79</v>
      </c>
      <c r="D73" s="494"/>
      <c r="E73" s="340"/>
      <c r="F73" s="371"/>
      <c r="G73" s="494" t="s">
        <v>82</v>
      </c>
      <c r="H73" s="494"/>
      <c r="I73" s="95"/>
      <c r="J73" s="340"/>
    </row>
    <row r="74" spans="1:11" ht="14.1" customHeight="1">
      <c r="B74" s="344"/>
      <c r="C74" s="489" t="s">
        <v>80</v>
      </c>
      <c r="D74" s="489"/>
      <c r="E74" s="98"/>
      <c r="F74" s="371"/>
      <c r="G74" s="489" t="s">
        <v>81</v>
      </c>
      <c r="H74" s="489"/>
      <c r="I74" s="95"/>
      <c r="J74" s="340"/>
    </row>
  </sheetData>
  <sheetProtection formatCells="0" selectLockedCells="1"/>
  <mergeCells count="75">
    <mergeCell ref="A10:A11"/>
    <mergeCell ref="B10:C11"/>
    <mergeCell ref="F10:F11"/>
    <mergeCell ref="G10:H11"/>
    <mergeCell ref="C7:J7"/>
    <mergeCell ref="G21:H21"/>
    <mergeCell ref="B14:C14"/>
    <mergeCell ref="B16:C16"/>
    <mergeCell ref="G16:H16"/>
    <mergeCell ref="B18:C18"/>
    <mergeCell ref="G18:H18"/>
    <mergeCell ref="G14:H14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D14" sqref="D14"/>
    </sheetView>
  </sheetViews>
  <sheetFormatPr baseColWidth="10" defaultColWidth="11.42578125" defaultRowHeight="12"/>
  <cols>
    <col min="1" max="1" width="3.140625" style="71" customWidth="1"/>
    <col min="2" max="2" width="46.5703125" style="71" customWidth="1"/>
    <col min="3" max="3" width="19.85546875" style="71" customWidth="1"/>
    <col min="4" max="4" width="19.7109375" style="71" customWidth="1"/>
    <col min="5" max="5" width="5.140625" style="72" customWidth="1"/>
    <col min="6" max="16384" width="11.42578125" style="71"/>
  </cols>
  <sheetData>
    <row r="1" spans="1:4" ht="12.75" thickBot="1">
      <c r="A1" s="72"/>
      <c r="B1" s="72"/>
      <c r="C1" s="72"/>
      <c r="D1" s="72"/>
    </row>
    <row r="2" spans="1:4">
      <c r="A2" s="72"/>
      <c r="B2" s="665" t="s">
        <v>614</v>
      </c>
      <c r="C2" s="666"/>
      <c r="D2" s="667"/>
    </row>
    <row r="3" spans="1:4">
      <c r="A3" s="72"/>
      <c r="B3" s="668" t="s">
        <v>378</v>
      </c>
      <c r="C3" s="669"/>
      <c r="D3" s="670"/>
    </row>
    <row r="4" spans="1:4" ht="15.75" customHeight="1" thickBot="1">
      <c r="A4" s="72"/>
      <c r="B4" s="671" t="s">
        <v>399</v>
      </c>
      <c r="C4" s="672"/>
      <c r="D4" s="673"/>
    </row>
    <row r="5" spans="1:4">
      <c r="A5" s="72"/>
      <c r="B5" s="674" t="s">
        <v>400</v>
      </c>
      <c r="C5" s="676" t="s">
        <v>401</v>
      </c>
      <c r="D5" s="677"/>
    </row>
    <row r="6" spans="1:4" ht="12.75" thickBot="1">
      <c r="A6" s="72"/>
      <c r="B6" s="675"/>
      <c r="C6" s="252" t="s">
        <v>402</v>
      </c>
      <c r="D6" s="253" t="s">
        <v>403</v>
      </c>
    </row>
    <row r="7" spans="1:4">
      <c r="A7" s="72"/>
      <c r="B7" s="254"/>
      <c r="C7" s="254">
        <v>0</v>
      </c>
      <c r="D7" s="254">
        <v>0</v>
      </c>
    </row>
    <row r="8" spans="1:4">
      <c r="A8" s="72"/>
      <c r="B8" s="255"/>
      <c r="C8" s="255"/>
      <c r="D8" s="255"/>
    </row>
    <row r="9" spans="1:4">
      <c r="A9" s="72"/>
      <c r="B9" s="255"/>
      <c r="C9" s="255"/>
      <c r="D9" s="255"/>
    </row>
    <row r="10" spans="1:4">
      <c r="A10" s="72"/>
      <c r="B10" s="255"/>
      <c r="C10" s="255"/>
      <c r="D10" s="255"/>
    </row>
    <row r="11" spans="1:4">
      <c r="A11" s="72"/>
      <c r="B11" s="255"/>
      <c r="C11" s="255"/>
      <c r="D11" s="255"/>
    </row>
    <row r="12" spans="1:4">
      <c r="A12" s="72"/>
      <c r="B12" s="255"/>
      <c r="C12" s="255"/>
      <c r="D12" s="255"/>
    </row>
    <row r="13" spans="1:4">
      <c r="A13" s="72"/>
      <c r="B13" s="255"/>
      <c r="C13" s="255"/>
      <c r="D13" s="255"/>
    </row>
    <row r="14" spans="1:4">
      <c r="A14" s="72"/>
      <c r="B14" s="255"/>
      <c r="C14" s="255"/>
      <c r="D14" s="255"/>
    </row>
    <row r="15" spans="1:4">
      <c r="A15" s="72"/>
      <c r="B15" s="255"/>
      <c r="C15" s="255"/>
      <c r="D15" s="255"/>
    </row>
    <row r="16" spans="1:4">
      <c r="A16" s="72"/>
      <c r="B16" s="256"/>
      <c r="C16" s="256"/>
      <c r="D16" s="256"/>
    </row>
    <row r="17" spans="1:4">
      <c r="A17" s="72"/>
      <c r="B17" s="256"/>
      <c r="C17" s="256"/>
      <c r="D17" s="256"/>
    </row>
    <row r="18" spans="1:4">
      <c r="A18" s="72"/>
      <c r="B18" s="256"/>
      <c r="C18" s="256"/>
      <c r="D18" s="256"/>
    </row>
    <row r="19" spans="1:4">
      <c r="A19" s="72"/>
      <c r="B19" s="72"/>
      <c r="C19" s="72"/>
      <c r="D19" s="72"/>
    </row>
    <row r="20" spans="1:4">
      <c r="A20" s="72"/>
      <c r="B20" s="72"/>
      <c r="C20" s="72"/>
      <c r="D20" s="72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2" sqref="B12"/>
    </sheetView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opLeftCell="D39" zoomScalePageLayoutView="80" workbookViewId="0">
      <selection activeCell="E61" sqref="E61"/>
    </sheetView>
  </sheetViews>
  <sheetFormatPr baseColWidth="10" defaultColWidth="11.42578125" defaultRowHeight="12"/>
  <cols>
    <col min="1" max="1" width="4.5703125" style="299" customWidth="1"/>
    <col min="2" max="2" width="24.7109375" style="299" customWidth="1"/>
    <col min="3" max="3" width="40" style="299" customWidth="1"/>
    <col min="4" max="5" width="18.7109375" style="299" customWidth="1"/>
    <col min="6" max="6" width="10.7109375" style="299" customWidth="1"/>
    <col min="7" max="7" width="24.7109375" style="299" customWidth="1"/>
    <col min="8" max="8" width="29.7109375" style="377" customWidth="1"/>
    <col min="9" max="10" width="18.7109375" style="299" customWidth="1"/>
    <col min="11" max="11" width="4.5703125" style="299" customWidth="1"/>
    <col min="12" max="16384" width="11.42578125" style="299"/>
  </cols>
  <sheetData>
    <row r="1" spans="1:11" ht="6" customHeight="1">
      <c r="A1" s="372"/>
      <c r="B1" s="346"/>
      <c r="C1" s="373"/>
      <c r="D1" s="348"/>
      <c r="E1" s="348"/>
      <c r="F1" s="373"/>
      <c r="G1" s="373"/>
      <c r="H1" s="374"/>
      <c r="I1" s="346"/>
      <c r="J1" s="346"/>
      <c r="K1" s="346"/>
    </row>
    <row r="2" spans="1:11" s="257" customFormat="1" ht="6" customHeight="1">
      <c r="C2" s="145"/>
      <c r="H2" s="375"/>
    </row>
    <row r="3" spans="1:11" ht="14.1" customHeight="1">
      <c r="A3" s="305"/>
      <c r="C3" s="482" t="s">
        <v>609</v>
      </c>
      <c r="D3" s="482"/>
      <c r="E3" s="482"/>
      <c r="F3" s="482"/>
      <c r="G3" s="482"/>
      <c r="H3" s="482"/>
      <c r="I3" s="482"/>
      <c r="J3" s="298"/>
      <c r="K3" s="298"/>
    </row>
    <row r="4" spans="1:11" ht="14.1" customHeight="1">
      <c r="A4" s="300"/>
      <c r="C4" s="482" t="s">
        <v>610</v>
      </c>
      <c r="D4" s="482"/>
      <c r="E4" s="482"/>
      <c r="F4" s="482"/>
      <c r="G4" s="482"/>
      <c r="H4" s="482"/>
      <c r="I4" s="482"/>
      <c r="J4" s="300"/>
      <c r="K4" s="300"/>
    </row>
    <row r="5" spans="1:11" ht="14.1" customHeight="1">
      <c r="A5" s="301"/>
      <c r="C5" s="482" t="s">
        <v>664</v>
      </c>
      <c r="D5" s="482"/>
      <c r="E5" s="482"/>
      <c r="F5" s="482"/>
      <c r="G5" s="482"/>
      <c r="H5" s="482"/>
      <c r="I5" s="482"/>
      <c r="J5" s="300"/>
      <c r="K5" s="300"/>
    </row>
    <row r="6" spans="1:11" ht="14.1" customHeight="1">
      <c r="A6" s="301"/>
      <c r="C6" s="482" t="s">
        <v>1</v>
      </c>
      <c r="D6" s="482"/>
      <c r="E6" s="482"/>
      <c r="F6" s="482"/>
      <c r="G6" s="482"/>
      <c r="H6" s="482"/>
      <c r="I6" s="482"/>
      <c r="J6" s="300"/>
      <c r="K6" s="300"/>
    </row>
    <row r="7" spans="1:11" ht="20.100000000000001" customHeight="1">
      <c r="A7" s="301"/>
      <c r="B7" s="303" t="s">
        <v>4</v>
      </c>
      <c r="C7" s="483" t="s">
        <v>414</v>
      </c>
      <c r="D7" s="483"/>
      <c r="E7" s="483"/>
      <c r="F7" s="483"/>
      <c r="G7" s="483"/>
      <c r="H7" s="483"/>
      <c r="I7" s="483"/>
      <c r="J7" s="376"/>
    </row>
    <row r="8" spans="1:11" ht="3" customHeight="1">
      <c r="A8" s="298"/>
      <c r="B8" s="298"/>
      <c r="C8" s="298"/>
      <c r="D8" s="298"/>
      <c r="E8" s="298"/>
      <c r="F8" s="298"/>
    </row>
    <row r="9" spans="1:11" s="257" customFormat="1" ht="3" customHeight="1">
      <c r="A9" s="301"/>
      <c r="B9" s="304"/>
      <c r="C9" s="304"/>
      <c r="D9" s="304"/>
      <c r="E9" s="304"/>
      <c r="F9" s="302"/>
      <c r="H9" s="375"/>
    </row>
    <row r="10" spans="1:11" s="257" customFormat="1" ht="3" customHeight="1">
      <c r="A10" s="306"/>
      <c r="B10" s="306"/>
      <c r="C10" s="306"/>
      <c r="D10" s="307"/>
      <c r="E10" s="307"/>
      <c r="F10" s="308"/>
      <c r="H10" s="375"/>
    </row>
    <row r="11" spans="1:11" s="257" customFormat="1" ht="20.100000000000001" customHeight="1">
      <c r="A11" s="378"/>
      <c r="B11" s="480" t="s">
        <v>75</v>
      </c>
      <c r="C11" s="480"/>
      <c r="D11" s="310" t="s">
        <v>66</v>
      </c>
      <c r="E11" s="310" t="s">
        <v>67</v>
      </c>
      <c r="F11" s="311"/>
      <c r="G11" s="480" t="s">
        <v>75</v>
      </c>
      <c r="H11" s="480"/>
      <c r="I11" s="310" t="s">
        <v>66</v>
      </c>
      <c r="J11" s="310" t="s">
        <v>67</v>
      </c>
      <c r="K11" s="312"/>
    </row>
    <row r="12" spans="1:11" ht="3" customHeight="1">
      <c r="A12" s="314"/>
      <c r="B12" s="315"/>
      <c r="C12" s="315"/>
      <c r="D12" s="316"/>
      <c r="E12" s="316"/>
      <c r="F12" s="305"/>
      <c r="G12" s="257"/>
      <c r="H12" s="375"/>
      <c r="I12" s="257"/>
      <c r="J12" s="257"/>
      <c r="K12" s="317"/>
    </row>
    <row r="13" spans="1:11" s="257" customFormat="1" ht="3" customHeight="1">
      <c r="A13" s="360"/>
      <c r="B13" s="241"/>
      <c r="C13" s="241"/>
      <c r="D13" s="379"/>
      <c r="E13" s="379"/>
      <c r="F13" s="145"/>
      <c r="H13" s="375"/>
      <c r="K13" s="317"/>
    </row>
    <row r="14" spans="1:11">
      <c r="A14" s="323"/>
      <c r="B14" s="486" t="s">
        <v>6</v>
      </c>
      <c r="C14" s="486"/>
      <c r="D14" s="123">
        <f>D16+D26</f>
        <v>0</v>
      </c>
      <c r="E14" s="123">
        <f>E16+E26</f>
        <v>4103171</v>
      </c>
      <c r="F14" s="145"/>
      <c r="G14" s="486" t="s">
        <v>7</v>
      </c>
      <c r="H14" s="486"/>
      <c r="I14" s="123">
        <f>I16+I27</f>
        <v>0</v>
      </c>
      <c r="J14" s="123">
        <f>J16+J27</f>
        <v>112853</v>
      </c>
      <c r="K14" s="317"/>
    </row>
    <row r="15" spans="1:11">
      <c r="A15" s="321"/>
      <c r="B15" s="324"/>
      <c r="C15" s="95"/>
      <c r="D15" s="124"/>
      <c r="E15" s="124"/>
      <c r="F15" s="145"/>
      <c r="G15" s="324"/>
      <c r="H15" s="324"/>
      <c r="I15" s="124"/>
      <c r="J15" s="124"/>
      <c r="K15" s="317"/>
    </row>
    <row r="16" spans="1:11">
      <c r="A16" s="321"/>
      <c r="B16" s="486" t="s">
        <v>8</v>
      </c>
      <c r="C16" s="486"/>
      <c r="D16" s="123">
        <f>SUM(D18:D24)</f>
        <v>0</v>
      </c>
      <c r="E16" s="123">
        <f>SUM(E18:E24)</f>
        <v>4103171</v>
      </c>
      <c r="F16" s="145"/>
      <c r="G16" s="486" t="s">
        <v>9</v>
      </c>
      <c r="H16" s="486"/>
      <c r="I16" s="123">
        <f>SUM(I18:I25)</f>
        <v>0</v>
      </c>
      <c r="J16" s="123">
        <f>SUM(J18:J25)</f>
        <v>112853</v>
      </c>
      <c r="K16" s="317"/>
    </row>
    <row r="17" spans="1:11">
      <c r="A17" s="321"/>
      <c r="B17" s="324"/>
      <c r="C17" s="95"/>
      <c r="D17" s="124"/>
      <c r="E17" s="124"/>
      <c r="F17" s="145"/>
      <c r="G17" s="324"/>
      <c r="H17" s="324"/>
      <c r="I17" s="124"/>
      <c r="J17" s="124"/>
      <c r="K17" s="317"/>
    </row>
    <row r="18" spans="1:11">
      <c r="A18" s="323"/>
      <c r="B18" s="484" t="s">
        <v>10</v>
      </c>
      <c r="C18" s="484"/>
      <c r="D18" s="125">
        <f>IF(ESF!D18&lt;ESF!E18,ESF!E18-ESF!D18,0)</f>
        <v>0</v>
      </c>
      <c r="E18" s="125">
        <f>IF(D18&gt;0,0,ESF!D18-ESF!E18)</f>
        <v>4103171</v>
      </c>
      <c r="F18" s="145"/>
      <c r="G18" s="484" t="s">
        <v>11</v>
      </c>
      <c r="H18" s="484"/>
      <c r="I18" s="125">
        <f>IF(ESF!I18&gt;ESF!J18,ESF!I18-ESF!J18,0)</f>
        <v>0</v>
      </c>
      <c r="J18" s="125">
        <f>IF(I18&gt;0,0,ESF!J18-ESF!I18)</f>
        <v>112853</v>
      </c>
      <c r="K18" s="317"/>
    </row>
    <row r="19" spans="1:11">
      <c r="A19" s="323"/>
      <c r="B19" s="484" t="s">
        <v>12</v>
      </c>
      <c r="C19" s="484"/>
      <c r="D19" s="125">
        <f>IF(ESF!D19&lt;ESF!E19,ESF!E19-ESF!D19,0)</f>
        <v>0</v>
      </c>
      <c r="E19" s="125">
        <f>IF(D19&gt;0,0,ESF!D19-ESF!E19)</f>
        <v>0</v>
      </c>
      <c r="F19" s="145"/>
      <c r="G19" s="484" t="s">
        <v>13</v>
      </c>
      <c r="H19" s="484"/>
      <c r="I19" s="125">
        <f>IF(ESF!I19&gt;ESF!J19,ESF!I19-ESF!J19,0)</f>
        <v>0</v>
      </c>
      <c r="J19" s="125">
        <f>IF(I19&gt;0,0,ESF!J19-ESF!I19)</f>
        <v>0</v>
      </c>
      <c r="K19" s="317"/>
    </row>
    <row r="20" spans="1:11">
      <c r="A20" s="323"/>
      <c r="B20" s="484" t="s">
        <v>14</v>
      </c>
      <c r="C20" s="484"/>
      <c r="D20" s="125">
        <f>IF(ESF!D20&lt;ESF!E20,ESF!E20-ESF!D20,0)</f>
        <v>0</v>
      </c>
      <c r="E20" s="125">
        <f>IF(D20&gt;0,0,ESF!D20-ESF!E20)</f>
        <v>0</v>
      </c>
      <c r="F20" s="145"/>
      <c r="G20" s="484" t="s">
        <v>15</v>
      </c>
      <c r="H20" s="484"/>
      <c r="I20" s="125">
        <f>IF(ESF!I20&gt;ESF!J20,ESF!I20-ESF!J20,0)</f>
        <v>0</v>
      </c>
      <c r="J20" s="125">
        <f>IF(I20&gt;0,0,ESF!J20-ESF!I20)</f>
        <v>0</v>
      </c>
      <c r="K20" s="317"/>
    </row>
    <row r="21" spans="1:11">
      <c r="A21" s="323"/>
      <c r="B21" s="484" t="s">
        <v>16</v>
      </c>
      <c r="C21" s="484"/>
      <c r="D21" s="125">
        <f>IF(ESF!D21&lt;ESF!E21,ESF!E21-ESF!D21,0)</f>
        <v>0</v>
      </c>
      <c r="E21" s="125">
        <f>IF(D21&gt;0,0,ESF!D21-ESF!E21)</f>
        <v>0</v>
      </c>
      <c r="F21" s="145"/>
      <c r="G21" s="484" t="s">
        <v>17</v>
      </c>
      <c r="H21" s="484"/>
      <c r="I21" s="125">
        <f>IF(ESF!I21&gt;ESF!J21,ESF!I21-ESF!J21,0)</f>
        <v>0</v>
      </c>
      <c r="J21" s="125">
        <f>IF(I21&gt;0,0,ESF!J21-ESF!I21)</f>
        <v>0</v>
      </c>
      <c r="K21" s="317"/>
    </row>
    <row r="22" spans="1:11">
      <c r="A22" s="323"/>
      <c r="B22" s="484" t="s">
        <v>18</v>
      </c>
      <c r="C22" s="484"/>
      <c r="D22" s="125">
        <f>IF(ESF!D22&lt;ESF!E22,ESF!E22-ESF!D22,0)</f>
        <v>0</v>
      </c>
      <c r="E22" s="125">
        <f>IF(D22&gt;0,0,ESF!D22-ESF!E22)</f>
        <v>0</v>
      </c>
      <c r="F22" s="145"/>
      <c r="G22" s="484" t="s">
        <v>19</v>
      </c>
      <c r="H22" s="484"/>
      <c r="I22" s="125">
        <f>IF(ESF!I22&gt;ESF!J22,ESF!I22-ESF!J22,0)</f>
        <v>0</v>
      </c>
      <c r="J22" s="125">
        <f>IF(I22&gt;0,0,ESF!J22-ESF!I22)</f>
        <v>0</v>
      </c>
      <c r="K22" s="317"/>
    </row>
    <row r="23" spans="1:11" ht="25.5" customHeight="1">
      <c r="A23" s="323"/>
      <c r="B23" s="484" t="s">
        <v>20</v>
      </c>
      <c r="C23" s="484"/>
      <c r="D23" s="125">
        <f>IF(ESF!D23&lt;ESF!E23,ESF!E23-ESF!D23,0)</f>
        <v>0</v>
      </c>
      <c r="E23" s="125">
        <f>IF(D23&gt;0,0,ESF!D23-ESF!E23)</f>
        <v>0</v>
      </c>
      <c r="F23" s="145"/>
      <c r="G23" s="487" t="s">
        <v>21</v>
      </c>
      <c r="H23" s="487"/>
      <c r="I23" s="125">
        <f>IF(ESF!I23&gt;ESF!J23,ESF!I23-ESF!J23,0)</f>
        <v>0</v>
      </c>
      <c r="J23" s="125">
        <f>IF(I23&gt;0,0,ESF!J23-ESF!I23)</f>
        <v>0</v>
      </c>
      <c r="K23" s="317"/>
    </row>
    <row r="24" spans="1:11">
      <c r="A24" s="323"/>
      <c r="B24" s="484" t="s">
        <v>22</v>
      </c>
      <c r="C24" s="484"/>
      <c r="D24" s="125">
        <f>IF(ESF!D24&lt;ESF!E24,ESF!E24-ESF!D24,0)</f>
        <v>0</v>
      </c>
      <c r="E24" s="125">
        <f>IF(D24&gt;0,0,ESF!D24-ESF!E24)</f>
        <v>0</v>
      </c>
      <c r="F24" s="145"/>
      <c r="G24" s="484" t="s">
        <v>23</v>
      </c>
      <c r="H24" s="484"/>
      <c r="I24" s="125">
        <f>IF(ESF!I24&gt;ESF!J24,ESF!I24-ESF!J24,0)</f>
        <v>0</v>
      </c>
      <c r="J24" s="125">
        <f>IF(I24&gt;0,0,ESF!J24-ESF!I24)</f>
        <v>0</v>
      </c>
      <c r="K24" s="317"/>
    </row>
    <row r="25" spans="1:11">
      <c r="A25" s="321"/>
      <c r="B25" s="324"/>
      <c r="C25" s="95"/>
      <c r="D25" s="124"/>
      <c r="E25" s="124"/>
      <c r="F25" s="145"/>
      <c r="G25" s="484" t="s">
        <v>24</v>
      </c>
      <c r="H25" s="484"/>
      <c r="I25" s="125">
        <f>IF(ESF!I25&gt;ESF!J25,ESF!I25-ESF!J25,0)</f>
        <v>0</v>
      </c>
      <c r="J25" s="125">
        <f>IF(I25&gt;0,0,ESF!J25-ESF!I25)</f>
        <v>0</v>
      </c>
      <c r="K25" s="317"/>
    </row>
    <row r="26" spans="1:11">
      <c r="A26" s="321"/>
      <c r="B26" s="486" t="s">
        <v>27</v>
      </c>
      <c r="C26" s="486"/>
      <c r="D26" s="123">
        <f>SUM(D28:D36)</f>
        <v>0</v>
      </c>
      <c r="E26" s="123">
        <f>SUM(E28:E36)</f>
        <v>0</v>
      </c>
      <c r="F26" s="145"/>
      <c r="G26" s="324"/>
      <c r="H26" s="324"/>
      <c r="I26" s="124"/>
      <c r="J26" s="124"/>
      <c r="K26" s="317"/>
    </row>
    <row r="27" spans="1:11">
      <c r="A27" s="321"/>
      <c r="B27" s="324"/>
      <c r="C27" s="95"/>
      <c r="D27" s="124"/>
      <c r="E27" s="124"/>
      <c r="F27" s="145"/>
      <c r="G27" s="488" t="s">
        <v>28</v>
      </c>
      <c r="H27" s="488"/>
      <c r="I27" s="123">
        <f>SUM(I29:I34)</f>
        <v>0</v>
      </c>
      <c r="J27" s="123">
        <f>SUM(J29:J34)</f>
        <v>0</v>
      </c>
      <c r="K27" s="317"/>
    </row>
    <row r="28" spans="1:11">
      <c r="A28" s="323"/>
      <c r="B28" s="484" t="s">
        <v>29</v>
      </c>
      <c r="C28" s="484"/>
      <c r="D28" s="125">
        <f>IF(ESF!D31&lt;ESF!E31,ESF!E31-ESF!D31,0)</f>
        <v>0</v>
      </c>
      <c r="E28" s="125">
        <f>IF(D28&gt;0,0,ESF!D31-ESF!E31)</f>
        <v>0</v>
      </c>
      <c r="F28" s="145"/>
      <c r="G28" s="324"/>
      <c r="H28" s="324"/>
      <c r="I28" s="124"/>
      <c r="J28" s="124"/>
      <c r="K28" s="317"/>
    </row>
    <row r="29" spans="1:11">
      <c r="A29" s="323"/>
      <c r="B29" s="484" t="s">
        <v>31</v>
      </c>
      <c r="C29" s="484"/>
      <c r="D29" s="125">
        <f>IF(ESF!D32&lt;ESF!E32,ESF!E32-ESF!D32,0)</f>
        <v>0</v>
      </c>
      <c r="E29" s="125">
        <f>IF(D29&gt;0,0,ESF!D32-ESF!E32)</f>
        <v>0</v>
      </c>
      <c r="F29" s="145"/>
      <c r="G29" s="484" t="s">
        <v>30</v>
      </c>
      <c r="H29" s="484"/>
      <c r="I29" s="125">
        <f>IF(ESF!I31&gt;ESF!J31,ESF!I31-ESF!J31,0)</f>
        <v>0</v>
      </c>
      <c r="J29" s="125">
        <f>IF(I29&gt;0,0,ESF!J31-ESF!I31)</f>
        <v>0</v>
      </c>
      <c r="K29" s="317"/>
    </row>
    <row r="30" spans="1:11">
      <c r="A30" s="323"/>
      <c r="B30" s="484" t="s">
        <v>33</v>
      </c>
      <c r="C30" s="484"/>
      <c r="D30" s="125">
        <f>IF(ESF!D33&lt;ESF!E33,ESF!E33-ESF!D33,0)</f>
        <v>0</v>
      </c>
      <c r="E30" s="125">
        <f>IF(D30&gt;0,0,ESF!D33-ESF!E33)</f>
        <v>0</v>
      </c>
      <c r="F30" s="145"/>
      <c r="G30" s="484" t="s">
        <v>32</v>
      </c>
      <c r="H30" s="484"/>
      <c r="I30" s="125">
        <f>IF(ESF!I32&gt;ESF!J32,ESF!I32-ESF!J32,0)</f>
        <v>0</v>
      </c>
      <c r="J30" s="125">
        <f>IF(I30&gt;0,0,ESF!J32-ESF!I32)</f>
        <v>0</v>
      </c>
      <c r="K30" s="317"/>
    </row>
    <row r="31" spans="1:11">
      <c r="A31" s="323"/>
      <c r="B31" s="484" t="s">
        <v>35</v>
      </c>
      <c r="C31" s="484"/>
      <c r="D31" s="125">
        <f>IF(ESF!D34&lt;ESF!E34,ESF!E34-ESF!D34,0)</f>
        <v>0</v>
      </c>
      <c r="E31" s="125">
        <f>IF(D31&gt;0,0,ESF!D34-ESF!E34)</f>
        <v>0</v>
      </c>
      <c r="F31" s="145"/>
      <c r="G31" s="484" t="s">
        <v>34</v>
      </c>
      <c r="H31" s="484"/>
      <c r="I31" s="125">
        <f>IF(ESF!I33&gt;ESF!J33,ESF!I33-ESF!J33,0)</f>
        <v>0</v>
      </c>
      <c r="J31" s="125">
        <f>IF(I31&gt;0,0,ESF!J33-ESF!I33)</f>
        <v>0</v>
      </c>
      <c r="K31" s="317"/>
    </row>
    <row r="32" spans="1:11">
      <c r="A32" s="323"/>
      <c r="B32" s="484" t="s">
        <v>37</v>
      </c>
      <c r="C32" s="484"/>
      <c r="D32" s="125">
        <f>IF(ESF!D35&lt;ESF!E35,ESF!E35-ESF!D35,0)</f>
        <v>0</v>
      </c>
      <c r="E32" s="125">
        <f>IF(D32&gt;0,0,ESF!D35-ESF!E35)</f>
        <v>0</v>
      </c>
      <c r="F32" s="145"/>
      <c r="G32" s="484" t="s">
        <v>36</v>
      </c>
      <c r="H32" s="484"/>
      <c r="I32" s="125">
        <f>IF(ESF!I34&gt;ESF!J34,ESF!I34-ESF!J34,0)</f>
        <v>0</v>
      </c>
      <c r="J32" s="125">
        <f>IF(I32&gt;0,0,ESF!J34-ESF!I34)</f>
        <v>0</v>
      </c>
      <c r="K32" s="317"/>
    </row>
    <row r="33" spans="1:11" ht="26.1" customHeight="1">
      <c r="A33" s="323"/>
      <c r="B33" s="487" t="s">
        <v>39</v>
      </c>
      <c r="C33" s="487"/>
      <c r="D33" s="125">
        <f>IF(ESF!D36&lt;ESF!E36,ESF!E36-ESF!D36,0)</f>
        <v>0</v>
      </c>
      <c r="E33" s="125">
        <f>IF(D33&gt;0,0,ESF!D36-ESF!E36)</f>
        <v>0</v>
      </c>
      <c r="F33" s="145"/>
      <c r="G33" s="487" t="s">
        <v>38</v>
      </c>
      <c r="H33" s="487"/>
      <c r="I33" s="125">
        <f>IF(ESF!I35&gt;ESF!J35,ESF!I35-ESF!J35,0)</f>
        <v>0</v>
      </c>
      <c r="J33" s="125">
        <f>IF(I33&gt;0,0,ESF!J35-ESF!I35)</f>
        <v>0</v>
      </c>
      <c r="K33" s="317"/>
    </row>
    <row r="34" spans="1:11">
      <c r="A34" s="323"/>
      <c r="B34" s="484" t="s">
        <v>41</v>
      </c>
      <c r="C34" s="484"/>
      <c r="D34" s="125">
        <f>IF(ESF!D37&lt;ESF!E37,ESF!E37-ESF!D37,0)</f>
        <v>0</v>
      </c>
      <c r="E34" s="125">
        <f>IF(D34&gt;0,0,ESF!D37-ESF!E37)</f>
        <v>0</v>
      </c>
      <c r="F34" s="145"/>
      <c r="G34" s="484" t="s">
        <v>40</v>
      </c>
      <c r="H34" s="484"/>
      <c r="I34" s="125">
        <f>IF(ESF!I36&gt;ESF!J36,ESF!I36-ESF!J36,0)</f>
        <v>0</v>
      </c>
      <c r="J34" s="125">
        <f>IF(I34&gt;0,0,ESF!J36-ESF!I36)</f>
        <v>0</v>
      </c>
      <c r="K34" s="317"/>
    </row>
    <row r="35" spans="1:11" ht="25.5" customHeight="1">
      <c r="A35" s="323"/>
      <c r="B35" s="487" t="s">
        <v>42</v>
      </c>
      <c r="C35" s="487"/>
      <c r="D35" s="125">
        <f>IF(ESF!D38&lt;ESF!E38,ESF!E38-ESF!D38,0)</f>
        <v>0</v>
      </c>
      <c r="E35" s="125">
        <f>IF(D35&gt;0,0,ESF!D38-ESF!E38)</f>
        <v>0</v>
      </c>
      <c r="F35" s="145"/>
      <c r="G35" s="324"/>
      <c r="H35" s="324"/>
      <c r="I35" s="380"/>
      <c r="J35" s="380"/>
      <c r="K35" s="317"/>
    </row>
    <row r="36" spans="1:11">
      <c r="A36" s="323"/>
      <c r="B36" s="484" t="s">
        <v>44</v>
      </c>
      <c r="C36" s="484"/>
      <c r="D36" s="125">
        <f>IF(ESF!D39&lt;ESF!E39,ESF!E39-ESF!D39,0)</f>
        <v>0</v>
      </c>
      <c r="E36" s="125">
        <f>IF(D36&gt;0,0,ESF!D39-ESF!E39)</f>
        <v>0</v>
      </c>
      <c r="F36" s="145"/>
      <c r="G36" s="486" t="s">
        <v>47</v>
      </c>
      <c r="H36" s="486"/>
      <c r="I36" s="123">
        <f>I38+I44+I52</f>
        <v>4216024</v>
      </c>
      <c r="J36" s="123">
        <f>J38+J44+J52</f>
        <v>0</v>
      </c>
      <c r="K36" s="317"/>
    </row>
    <row r="37" spans="1:11">
      <c r="A37" s="321"/>
      <c r="B37" s="324"/>
      <c r="C37" s="95"/>
      <c r="D37" s="380"/>
      <c r="E37" s="380"/>
      <c r="F37" s="145"/>
      <c r="G37" s="324"/>
      <c r="H37" s="324"/>
      <c r="I37" s="124"/>
      <c r="J37" s="124"/>
      <c r="K37" s="317"/>
    </row>
    <row r="38" spans="1:11">
      <c r="A38" s="323"/>
      <c r="B38" s="257"/>
      <c r="C38" s="257"/>
      <c r="D38" s="257"/>
      <c r="E38" s="257"/>
      <c r="F38" s="145"/>
      <c r="G38" s="486" t="s">
        <v>49</v>
      </c>
      <c r="H38" s="486"/>
      <c r="I38" s="123">
        <f>SUM(I40:I42)</f>
        <v>0</v>
      </c>
      <c r="J38" s="123">
        <f>SUM(J40:J42)</f>
        <v>0</v>
      </c>
      <c r="K38" s="317"/>
    </row>
    <row r="39" spans="1:11">
      <c r="A39" s="321"/>
      <c r="B39" s="257"/>
      <c r="C39" s="257"/>
      <c r="D39" s="257"/>
      <c r="E39" s="257"/>
      <c r="F39" s="145"/>
      <c r="G39" s="324"/>
      <c r="H39" s="324"/>
      <c r="I39" s="124"/>
      <c r="J39" s="124"/>
      <c r="K39" s="317"/>
    </row>
    <row r="40" spans="1:11">
      <c r="A40" s="323"/>
      <c r="B40" s="257"/>
      <c r="C40" s="257"/>
      <c r="D40" s="257"/>
      <c r="E40" s="257"/>
      <c r="F40" s="145"/>
      <c r="G40" s="484" t="s">
        <v>50</v>
      </c>
      <c r="H40" s="484"/>
      <c r="I40" s="125">
        <f>IF(ESF!I46&gt;ESF!J46,ESF!I46-ESF!J46,0)</f>
        <v>0</v>
      </c>
      <c r="J40" s="125">
        <f>IF(I40&gt;0,0,ESF!J46-ESF!I46)</f>
        <v>0</v>
      </c>
      <c r="K40" s="317"/>
    </row>
    <row r="41" spans="1:11">
      <c r="A41" s="321"/>
      <c r="B41" s="257"/>
      <c r="C41" s="257"/>
      <c r="D41" s="257"/>
      <c r="E41" s="257"/>
      <c r="F41" s="145"/>
      <c r="G41" s="484" t="s">
        <v>51</v>
      </c>
      <c r="H41" s="484"/>
      <c r="I41" s="125">
        <f>IF(ESF!I47&gt;ESF!J47,ESF!I47-ESF!J47,0)</f>
        <v>0</v>
      </c>
      <c r="J41" s="125">
        <f>IF(I41&gt;0,0,ESF!J47-ESF!I47)</f>
        <v>0</v>
      </c>
      <c r="K41" s="317"/>
    </row>
    <row r="42" spans="1:11">
      <c r="A42" s="323"/>
      <c r="B42" s="257"/>
      <c r="C42" s="257"/>
      <c r="D42" s="257"/>
      <c r="E42" s="257"/>
      <c r="F42" s="145"/>
      <c r="G42" s="484" t="s">
        <v>52</v>
      </c>
      <c r="H42" s="484"/>
      <c r="I42" s="125">
        <f>IF(ESF!I48&gt;ESF!J48,ESF!I48-ESF!J48,0)</f>
        <v>0</v>
      </c>
      <c r="J42" s="125">
        <f>IF(I42&gt;0,0,ESF!J48-ESF!I48)</f>
        <v>0</v>
      </c>
      <c r="K42" s="317"/>
    </row>
    <row r="43" spans="1:11">
      <c r="A43" s="323"/>
      <c r="B43" s="257"/>
      <c r="C43" s="257"/>
      <c r="D43" s="257"/>
      <c r="E43" s="257"/>
      <c r="F43" s="145"/>
      <c r="G43" s="324"/>
      <c r="H43" s="324"/>
      <c r="I43" s="124"/>
      <c r="J43" s="124"/>
      <c r="K43" s="317"/>
    </row>
    <row r="44" spans="1:11">
      <c r="A44" s="323"/>
      <c r="B44" s="257"/>
      <c r="C44" s="257"/>
      <c r="D44" s="257"/>
      <c r="E44" s="257"/>
      <c r="F44" s="145"/>
      <c r="G44" s="486" t="s">
        <v>53</v>
      </c>
      <c r="H44" s="486"/>
      <c r="I44" s="123">
        <f>SUM(I46:I50)</f>
        <v>4216024</v>
      </c>
      <c r="J44" s="123">
        <f>SUM(J46:J50)</f>
        <v>0</v>
      </c>
      <c r="K44" s="317"/>
    </row>
    <row r="45" spans="1:11">
      <c r="A45" s="323"/>
      <c r="B45" s="257"/>
      <c r="C45" s="257"/>
      <c r="D45" s="257"/>
      <c r="E45" s="257"/>
      <c r="F45" s="145"/>
      <c r="G45" s="324"/>
      <c r="H45" s="324"/>
      <c r="I45" s="124"/>
      <c r="J45" s="124"/>
      <c r="K45" s="317"/>
    </row>
    <row r="46" spans="1:11">
      <c r="A46" s="323"/>
      <c r="B46" s="257"/>
      <c r="C46" s="257"/>
      <c r="D46" s="257"/>
      <c r="E46" s="257"/>
      <c r="F46" s="145"/>
      <c r="G46" s="484" t="s">
        <v>54</v>
      </c>
      <c r="H46" s="484"/>
      <c r="I46" s="125">
        <f>IF(ESF!I52&gt;ESF!J52,ESF!I52-ESF!J52,0)</f>
        <v>4063487</v>
      </c>
      <c r="J46" s="125">
        <f>IF(I46&gt;0,0,ESF!J52-ESF!I52)</f>
        <v>0</v>
      </c>
      <c r="K46" s="317"/>
    </row>
    <row r="47" spans="1:11">
      <c r="A47" s="323"/>
      <c r="B47" s="257"/>
      <c r="C47" s="257"/>
      <c r="D47" s="257"/>
      <c r="E47" s="257"/>
      <c r="F47" s="145"/>
      <c r="G47" s="484" t="s">
        <v>55</v>
      </c>
      <c r="H47" s="484"/>
      <c r="I47" s="125">
        <f>IF(ESF!I53&gt;ESF!J53,ESF!I53-ESF!J53,0)</f>
        <v>152537</v>
      </c>
      <c r="J47" s="125">
        <v>0</v>
      </c>
      <c r="K47" s="317"/>
    </row>
    <row r="48" spans="1:11">
      <c r="A48" s="323"/>
      <c r="B48" s="257"/>
      <c r="C48" s="257"/>
      <c r="D48" s="257"/>
      <c r="E48" s="257"/>
      <c r="F48" s="145"/>
      <c r="G48" s="484" t="s">
        <v>56</v>
      </c>
      <c r="H48" s="484"/>
      <c r="I48" s="125">
        <f>IF(ESF!I54&gt;ESF!J54,ESF!I54-ESF!J54,0)</f>
        <v>0</v>
      </c>
      <c r="J48" s="125">
        <f>IF(I48&gt;0,0,ESF!J54-ESF!I54)</f>
        <v>0</v>
      </c>
      <c r="K48" s="317"/>
    </row>
    <row r="49" spans="1:11">
      <c r="A49" s="323"/>
      <c r="B49" s="257"/>
      <c r="C49" s="257"/>
      <c r="D49" s="257"/>
      <c r="E49" s="257"/>
      <c r="F49" s="145"/>
      <c r="G49" s="484" t="s">
        <v>57</v>
      </c>
      <c r="H49" s="484"/>
      <c r="I49" s="125">
        <f>IF(ESF!I55&gt;ESF!J55,ESF!I55-ESF!J55,0)</f>
        <v>0</v>
      </c>
      <c r="J49" s="125">
        <f>IF(I49&gt;0,0,ESF!J55-ESF!I55)</f>
        <v>0</v>
      </c>
      <c r="K49" s="317"/>
    </row>
    <row r="50" spans="1:11">
      <c r="A50" s="321"/>
      <c r="B50" s="257"/>
      <c r="C50" s="257"/>
      <c r="D50" s="257"/>
      <c r="E50" s="257"/>
      <c r="F50" s="145"/>
      <c r="G50" s="484" t="s">
        <v>58</v>
      </c>
      <c r="H50" s="484"/>
      <c r="I50" s="125">
        <f>IF(ESF!I56&gt;ESF!J56,ESF!I56-ESF!J56,0)</f>
        <v>0</v>
      </c>
      <c r="J50" s="125">
        <f>IF(I50&gt;0,0,ESF!J56-ESF!I56)</f>
        <v>0</v>
      </c>
      <c r="K50" s="317"/>
    </row>
    <row r="51" spans="1:11">
      <c r="A51" s="323"/>
      <c r="B51" s="257"/>
      <c r="C51" s="257"/>
      <c r="D51" s="257"/>
      <c r="E51" s="257"/>
      <c r="F51" s="145"/>
      <c r="G51" s="324"/>
      <c r="H51" s="324"/>
      <c r="I51" s="124"/>
      <c r="J51" s="124"/>
      <c r="K51" s="317"/>
    </row>
    <row r="52" spans="1:11" ht="26.1" customHeight="1">
      <c r="A52" s="321"/>
      <c r="B52" s="257"/>
      <c r="C52" s="257"/>
      <c r="D52" s="257"/>
      <c r="E52" s="257"/>
      <c r="F52" s="145"/>
      <c r="G52" s="486" t="s">
        <v>83</v>
      </c>
      <c r="H52" s="486"/>
      <c r="I52" s="123">
        <f>SUM(I54:I55)</f>
        <v>0</v>
      </c>
      <c r="J52" s="123">
        <f>SUM(J54:J55)</f>
        <v>0</v>
      </c>
      <c r="K52" s="317"/>
    </row>
    <row r="53" spans="1:11">
      <c r="A53" s="323"/>
      <c r="B53" s="257"/>
      <c r="C53" s="257"/>
      <c r="D53" s="257"/>
      <c r="E53" s="257"/>
      <c r="F53" s="145"/>
      <c r="G53" s="324"/>
      <c r="H53" s="324"/>
      <c r="I53" s="124"/>
      <c r="J53" s="124"/>
      <c r="K53" s="317"/>
    </row>
    <row r="54" spans="1:11">
      <c r="A54" s="323"/>
      <c r="B54" s="257"/>
      <c r="C54" s="257"/>
      <c r="D54" s="257"/>
      <c r="E54" s="257"/>
      <c r="F54" s="145"/>
      <c r="G54" s="484" t="s">
        <v>60</v>
      </c>
      <c r="H54" s="484"/>
      <c r="I54" s="125">
        <f>IF(ESF!I60&gt;ESF!J60,ESF!I60-ESF!J60,0)</f>
        <v>0</v>
      </c>
      <c r="J54" s="125">
        <f>IF(I54&gt;0,0,ESF!J60-ESF!I60)</f>
        <v>0</v>
      </c>
      <c r="K54" s="317"/>
    </row>
    <row r="55" spans="1:11" ht="19.5" customHeight="1">
      <c r="A55" s="381"/>
      <c r="B55" s="331"/>
      <c r="C55" s="331"/>
      <c r="D55" s="331"/>
      <c r="E55" s="331"/>
      <c r="F55" s="369"/>
      <c r="G55" s="504" t="s">
        <v>61</v>
      </c>
      <c r="H55" s="504"/>
      <c r="I55" s="126">
        <f>IF(ESF!I61&gt;ESF!J61,ESF!I61-ESF!J61,0)</f>
        <v>0</v>
      </c>
      <c r="J55" s="126">
        <f>IF(I55&gt;0,0,ESF!J61-ESF!I61)</f>
        <v>0</v>
      </c>
      <c r="K55" s="333"/>
    </row>
    <row r="56" spans="1:11" ht="6" customHeight="1">
      <c r="A56" s="382"/>
      <c r="B56" s="331"/>
      <c r="C56" s="334"/>
      <c r="D56" s="335"/>
      <c r="E56" s="336"/>
      <c r="F56" s="336"/>
      <c r="G56" s="331"/>
      <c r="H56" s="383"/>
      <c r="I56" s="335"/>
      <c r="J56" s="336"/>
      <c r="K56" s="336"/>
    </row>
    <row r="57" spans="1:11" ht="6" customHeight="1">
      <c r="A57" s="257"/>
      <c r="C57" s="94"/>
      <c r="D57" s="339"/>
      <c r="E57" s="340"/>
      <c r="F57" s="340"/>
      <c r="H57" s="384"/>
      <c r="I57" s="339"/>
      <c r="J57" s="340"/>
      <c r="K57" s="340"/>
    </row>
    <row r="58" spans="1:11" ht="6" customHeight="1">
      <c r="B58" s="94"/>
      <c r="C58" s="339"/>
      <c r="D58" s="340"/>
      <c r="E58" s="340"/>
      <c r="G58" s="341"/>
      <c r="H58" s="385"/>
      <c r="I58" s="340"/>
      <c r="J58" s="340"/>
    </row>
    <row r="59" spans="1:11" ht="15" customHeight="1">
      <c r="B59" s="491" t="s">
        <v>77</v>
      </c>
      <c r="C59" s="491"/>
      <c r="D59" s="491"/>
      <c r="E59" s="491"/>
      <c r="F59" s="491"/>
      <c r="G59" s="491"/>
      <c r="H59" s="491"/>
      <c r="I59" s="491"/>
      <c r="J59" s="491"/>
    </row>
    <row r="60" spans="1:11" ht="9.75" customHeight="1">
      <c r="B60" s="94"/>
      <c r="C60" s="339"/>
      <c r="D60" s="340"/>
      <c r="E60" s="340"/>
      <c r="G60" s="341"/>
      <c r="H60" s="385"/>
      <c r="I60" s="340"/>
      <c r="J60" s="340"/>
    </row>
    <row r="61" spans="1:11" ht="50.1" customHeight="1">
      <c r="B61" s="94"/>
      <c r="C61" s="386"/>
      <c r="D61" s="387"/>
      <c r="E61" s="340"/>
      <c r="G61" s="388"/>
      <c r="H61" s="389"/>
      <c r="I61" s="340"/>
      <c r="J61" s="340"/>
    </row>
    <row r="62" spans="1:11" ht="14.1" customHeight="1">
      <c r="B62" s="343"/>
      <c r="C62" s="494" t="s">
        <v>79</v>
      </c>
      <c r="D62" s="494"/>
      <c r="E62" s="340"/>
      <c r="F62" s="340"/>
      <c r="G62" s="494" t="s">
        <v>82</v>
      </c>
      <c r="H62" s="494"/>
      <c r="I62" s="95"/>
      <c r="J62" s="340"/>
    </row>
    <row r="63" spans="1:11" ht="14.1" customHeight="1">
      <c r="B63" s="344"/>
      <c r="C63" s="489" t="s">
        <v>80</v>
      </c>
      <c r="D63" s="489"/>
      <c r="E63" s="98"/>
      <c r="F63" s="98"/>
      <c r="G63" s="489" t="s">
        <v>81</v>
      </c>
      <c r="H63" s="489"/>
      <c r="I63" s="95"/>
      <c r="J63" s="340"/>
    </row>
    <row r="64" spans="1:11">
      <c r="A64" s="367"/>
      <c r="F64" s="145"/>
    </row>
  </sheetData>
  <sheetProtection formatCells="0" selectLockedCells="1"/>
  <mergeCells count="62">
    <mergeCell ref="B14:C14"/>
    <mergeCell ref="B16:C16"/>
    <mergeCell ref="B18:C18"/>
    <mergeCell ref="B19:C19"/>
    <mergeCell ref="B20:C20"/>
    <mergeCell ref="G19:H19"/>
    <mergeCell ref="B33:C33"/>
    <mergeCell ref="B21:C21"/>
    <mergeCell ref="B22:C22"/>
    <mergeCell ref="B23:C23"/>
    <mergeCell ref="B24:C24"/>
    <mergeCell ref="G33:H33"/>
    <mergeCell ref="G24:H24"/>
    <mergeCell ref="B35:C35"/>
    <mergeCell ref="B34:C34"/>
    <mergeCell ref="B28:C28"/>
    <mergeCell ref="B29:C29"/>
    <mergeCell ref="B32:C32"/>
    <mergeCell ref="G54:H54"/>
    <mergeCell ref="C63:D63"/>
    <mergeCell ref="G63:H63"/>
    <mergeCell ref="B59:J59"/>
    <mergeCell ref="C62:D62"/>
    <mergeCell ref="G62:H62"/>
    <mergeCell ref="G55:H55"/>
    <mergeCell ref="G47:H47"/>
    <mergeCell ref="G48:H48"/>
    <mergeCell ref="G49:H49"/>
    <mergeCell ref="G50:H50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23:H23"/>
    <mergeCell ref="G21:H21"/>
    <mergeCell ref="G20:H20"/>
    <mergeCell ref="G14:H14"/>
    <mergeCell ref="G16:H16"/>
    <mergeCell ref="G18:H18"/>
  </mergeCells>
  <printOptions horizontalCentered="1" verticalCentered="1"/>
  <pageMargins left="0" right="0" top="0.94488188976377963" bottom="0.59055118110236227" header="0" footer="0"/>
  <pageSetup paperSize="11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21"/>
  <sheetViews>
    <sheetView workbookViewId="0">
      <selection activeCell="A2" sqref="A2:E3"/>
    </sheetView>
  </sheetViews>
  <sheetFormatPr baseColWidth="10" defaultColWidth="11.42578125" defaultRowHeight="15"/>
  <cols>
    <col min="4" max="5" width="11.42578125" style="7"/>
  </cols>
  <sheetData>
    <row r="2" spans="1:5">
      <c r="A2" s="514" t="s">
        <v>2</v>
      </c>
      <c r="B2" s="514"/>
      <c r="C2" s="514"/>
      <c r="D2" s="514"/>
      <c r="E2" s="13" t="e">
        <f>ESF!#REF!</f>
        <v>#REF!</v>
      </c>
    </row>
    <row r="3" spans="1:5" ht="45.75">
      <c r="A3" s="514" t="s">
        <v>4</v>
      </c>
      <c r="B3" s="514"/>
      <c r="C3" s="514"/>
      <c r="D3" s="514"/>
      <c r="E3" s="13" t="str">
        <f>ESF!C7</f>
        <v>Comisión Estatal de Agua de Tlaxcala</v>
      </c>
    </row>
    <row r="4" spans="1:5">
      <c r="A4" s="514" t="s">
        <v>3</v>
      </c>
      <c r="B4" s="514"/>
      <c r="C4" s="514"/>
      <c r="D4" s="514"/>
      <c r="E4" s="14"/>
    </row>
    <row r="5" spans="1:5">
      <c r="A5" s="514" t="s">
        <v>72</v>
      </c>
      <c r="B5" s="514"/>
      <c r="C5" s="514"/>
      <c r="D5" s="514"/>
      <c r="E5" t="s">
        <v>70</v>
      </c>
    </row>
    <row r="6" spans="1:5">
      <c r="A6" s="6"/>
      <c r="B6" s="6"/>
      <c r="C6" s="509" t="s">
        <v>5</v>
      </c>
      <c r="D6" s="509"/>
      <c r="E6" s="1">
        <v>2013</v>
      </c>
    </row>
    <row r="7" spans="1:5">
      <c r="A7" s="505" t="s">
        <v>68</v>
      </c>
      <c r="B7" s="506" t="s">
        <v>8</v>
      </c>
      <c r="C7" s="507" t="s">
        <v>10</v>
      </c>
      <c r="D7" s="507"/>
      <c r="E7" s="8">
        <f>ESF!D18</f>
        <v>4549712</v>
      </c>
    </row>
    <row r="8" spans="1:5">
      <c r="A8" s="505"/>
      <c r="B8" s="506"/>
      <c r="C8" s="507" t="s">
        <v>12</v>
      </c>
      <c r="D8" s="507"/>
      <c r="E8" s="8">
        <f>ESF!D19</f>
        <v>3000</v>
      </c>
    </row>
    <row r="9" spans="1:5">
      <c r="A9" s="505"/>
      <c r="B9" s="506"/>
      <c r="C9" s="507" t="s">
        <v>14</v>
      </c>
      <c r="D9" s="507"/>
      <c r="E9" s="8">
        <f>ESF!D20</f>
        <v>0</v>
      </c>
    </row>
    <row r="10" spans="1:5">
      <c r="A10" s="505"/>
      <c r="B10" s="506"/>
      <c r="C10" s="507" t="s">
        <v>16</v>
      </c>
      <c r="D10" s="507"/>
      <c r="E10" s="8">
        <f>ESF!D21</f>
        <v>0</v>
      </c>
    </row>
    <row r="11" spans="1:5">
      <c r="A11" s="505"/>
      <c r="B11" s="506"/>
      <c r="C11" s="507" t="s">
        <v>18</v>
      </c>
      <c r="D11" s="507"/>
      <c r="E11" s="8">
        <f>ESF!D22</f>
        <v>0</v>
      </c>
    </row>
    <row r="12" spans="1:5">
      <c r="A12" s="505"/>
      <c r="B12" s="506"/>
      <c r="C12" s="507" t="s">
        <v>20</v>
      </c>
      <c r="D12" s="507"/>
      <c r="E12" s="8">
        <f>ESF!D23</f>
        <v>0</v>
      </c>
    </row>
    <row r="13" spans="1:5">
      <c r="A13" s="505"/>
      <c r="B13" s="506"/>
      <c r="C13" s="507" t="s">
        <v>22</v>
      </c>
      <c r="D13" s="507"/>
      <c r="E13" s="8">
        <f>ESF!D24</f>
        <v>0</v>
      </c>
    </row>
    <row r="14" spans="1:5" ht="15.75" thickBot="1">
      <c r="A14" s="505"/>
      <c r="B14" s="4"/>
      <c r="C14" s="508" t="s">
        <v>25</v>
      </c>
      <c r="D14" s="508"/>
      <c r="E14" s="9">
        <f>ESF!D26</f>
        <v>4552712</v>
      </c>
    </row>
    <row r="15" spans="1:5">
      <c r="A15" s="505"/>
      <c r="B15" s="506" t="s">
        <v>27</v>
      </c>
      <c r="C15" s="507" t="s">
        <v>29</v>
      </c>
      <c r="D15" s="507"/>
      <c r="E15" s="8">
        <f>ESF!D31</f>
        <v>0</v>
      </c>
    </row>
    <row r="16" spans="1:5">
      <c r="A16" s="505"/>
      <c r="B16" s="506"/>
      <c r="C16" s="507" t="s">
        <v>31</v>
      </c>
      <c r="D16" s="507"/>
      <c r="E16" s="8">
        <f>ESF!D32</f>
        <v>0</v>
      </c>
    </row>
    <row r="17" spans="1:5">
      <c r="A17" s="505"/>
      <c r="B17" s="506"/>
      <c r="C17" s="507" t="s">
        <v>33</v>
      </c>
      <c r="D17" s="507"/>
      <c r="E17" s="8">
        <f>ESF!D33</f>
        <v>0</v>
      </c>
    </row>
    <row r="18" spans="1:5">
      <c r="A18" s="505"/>
      <c r="B18" s="506"/>
      <c r="C18" s="507" t="s">
        <v>35</v>
      </c>
      <c r="D18" s="507"/>
      <c r="E18" s="8">
        <f>ESF!D34</f>
        <v>1479876</v>
      </c>
    </row>
    <row r="19" spans="1:5">
      <c r="A19" s="505"/>
      <c r="B19" s="506"/>
      <c r="C19" s="507" t="s">
        <v>37</v>
      </c>
      <c r="D19" s="507"/>
      <c r="E19" s="8">
        <f>ESF!D35</f>
        <v>3506435</v>
      </c>
    </row>
    <row r="20" spans="1:5">
      <c r="A20" s="505"/>
      <c r="B20" s="506"/>
      <c r="C20" s="507" t="s">
        <v>39</v>
      </c>
      <c r="D20" s="507"/>
      <c r="E20" s="8">
        <f>ESF!D36</f>
        <v>0</v>
      </c>
    </row>
    <row r="21" spans="1:5">
      <c r="A21" s="505"/>
      <c r="B21" s="506"/>
      <c r="C21" s="507" t="s">
        <v>41</v>
      </c>
      <c r="D21" s="507"/>
      <c r="E21" s="8">
        <f>ESF!D37</f>
        <v>0</v>
      </c>
    </row>
    <row r="22" spans="1:5">
      <c r="A22" s="505"/>
      <c r="B22" s="506"/>
      <c r="C22" s="507" t="s">
        <v>42</v>
      </c>
      <c r="D22" s="507"/>
      <c r="E22" s="8">
        <f>ESF!D38</f>
        <v>0</v>
      </c>
    </row>
    <row r="23" spans="1:5">
      <c r="A23" s="505"/>
      <c r="B23" s="506"/>
      <c r="C23" s="507" t="s">
        <v>44</v>
      </c>
      <c r="D23" s="507"/>
      <c r="E23" s="8">
        <f>ESF!D39</f>
        <v>0</v>
      </c>
    </row>
    <row r="24" spans="1:5" ht="15.75" thickBot="1">
      <c r="A24" s="505"/>
      <c r="B24" s="4"/>
      <c r="C24" s="508" t="s">
        <v>46</v>
      </c>
      <c r="D24" s="508"/>
      <c r="E24" s="9">
        <f>ESF!D41</f>
        <v>4986311</v>
      </c>
    </row>
    <row r="25" spans="1:5" ht="15.75" thickBot="1">
      <c r="A25" s="505"/>
      <c r="B25" s="2"/>
      <c r="C25" s="508" t="s">
        <v>48</v>
      </c>
      <c r="D25" s="508"/>
      <c r="E25" s="9">
        <f>ESF!D43</f>
        <v>9539023</v>
      </c>
    </row>
    <row r="26" spans="1:5">
      <c r="A26" s="505" t="s">
        <v>69</v>
      </c>
      <c r="B26" s="506" t="s">
        <v>9</v>
      </c>
      <c r="C26" s="507" t="s">
        <v>11</v>
      </c>
      <c r="D26" s="507"/>
      <c r="E26" s="8">
        <f>ESF!I18</f>
        <v>116257</v>
      </c>
    </row>
    <row r="27" spans="1:5">
      <c r="A27" s="505"/>
      <c r="B27" s="506"/>
      <c r="C27" s="507" t="s">
        <v>13</v>
      </c>
      <c r="D27" s="507"/>
      <c r="E27" s="8">
        <f>ESF!I19</f>
        <v>0</v>
      </c>
    </row>
    <row r="28" spans="1:5">
      <c r="A28" s="505"/>
      <c r="B28" s="506"/>
      <c r="C28" s="507" t="s">
        <v>15</v>
      </c>
      <c r="D28" s="507"/>
      <c r="E28" s="8">
        <f>ESF!I20</f>
        <v>0</v>
      </c>
    </row>
    <row r="29" spans="1:5">
      <c r="A29" s="505"/>
      <c r="B29" s="506"/>
      <c r="C29" s="507" t="s">
        <v>17</v>
      </c>
      <c r="D29" s="507"/>
      <c r="E29" s="8">
        <f>ESF!I21</f>
        <v>0</v>
      </c>
    </row>
    <row r="30" spans="1:5">
      <c r="A30" s="505"/>
      <c r="B30" s="506"/>
      <c r="C30" s="507" t="s">
        <v>19</v>
      </c>
      <c r="D30" s="507"/>
      <c r="E30" s="8">
        <f>ESF!I22</f>
        <v>0</v>
      </c>
    </row>
    <row r="31" spans="1:5">
      <c r="A31" s="505"/>
      <c r="B31" s="506"/>
      <c r="C31" s="507" t="s">
        <v>21</v>
      </c>
      <c r="D31" s="507"/>
      <c r="E31" s="8">
        <f>ESF!I23</f>
        <v>0</v>
      </c>
    </row>
    <row r="32" spans="1:5">
      <c r="A32" s="505"/>
      <c r="B32" s="506"/>
      <c r="C32" s="507" t="s">
        <v>23</v>
      </c>
      <c r="D32" s="507"/>
      <c r="E32" s="8">
        <f>ESF!I24</f>
        <v>0</v>
      </c>
    </row>
    <row r="33" spans="1:5">
      <c r="A33" s="505"/>
      <c r="B33" s="506"/>
      <c r="C33" s="507" t="s">
        <v>24</v>
      </c>
      <c r="D33" s="507"/>
      <c r="E33" s="8">
        <f>ESF!I25</f>
        <v>0</v>
      </c>
    </row>
    <row r="34" spans="1:5" ht="15.75" thickBot="1">
      <c r="A34" s="505"/>
      <c r="B34" s="4"/>
      <c r="C34" s="508" t="s">
        <v>26</v>
      </c>
      <c r="D34" s="508"/>
      <c r="E34" s="9">
        <f>ESF!I27</f>
        <v>116257</v>
      </c>
    </row>
    <row r="35" spans="1:5">
      <c r="A35" s="505"/>
      <c r="B35" s="506" t="s">
        <v>28</v>
      </c>
      <c r="C35" s="507" t="s">
        <v>30</v>
      </c>
      <c r="D35" s="507"/>
      <c r="E35" s="8">
        <f>ESF!I31</f>
        <v>0</v>
      </c>
    </row>
    <row r="36" spans="1:5">
      <c r="A36" s="505"/>
      <c r="B36" s="506"/>
      <c r="C36" s="507" t="s">
        <v>32</v>
      </c>
      <c r="D36" s="507"/>
      <c r="E36" s="8">
        <f>ESF!I32</f>
        <v>0</v>
      </c>
    </row>
    <row r="37" spans="1:5">
      <c r="A37" s="505"/>
      <c r="B37" s="506"/>
      <c r="C37" s="507" t="s">
        <v>34</v>
      </c>
      <c r="D37" s="507"/>
      <c r="E37" s="8">
        <f>ESF!I33</f>
        <v>0</v>
      </c>
    </row>
    <row r="38" spans="1:5">
      <c r="A38" s="505"/>
      <c r="B38" s="506"/>
      <c r="C38" s="507" t="s">
        <v>36</v>
      </c>
      <c r="D38" s="507"/>
      <c r="E38" s="8">
        <f>ESF!I34</f>
        <v>0</v>
      </c>
    </row>
    <row r="39" spans="1:5">
      <c r="A39" s="505"/>
      <c r="B39" s="506"/>
      <c r="C39" s="507" t="s">
        <v>38</v>
      </c>
      <c r="D39" s="507"/>
      <c r="E39" s="8">
        <f>ESF!I35</f>
        <v>0</v>
      </c>
    </row>
    <row r="40" spans="1:5">
      <c r="A40" s="505"/>
      <c r="B40" s="506"/>
      <c r="C40" s="507" t="s">
        <v>40</v>
      </c>
      <c r="D40" s="507"/>
      <c r="E40" s="8">
        <f>ESF!I36</f>
        <v>0</v>
      </c>
    </row>
    <row r="41" spans="1:5" ht="15.75" thickBot="1">
      <c r="A41" s="505"/>
      <c r="B41" s="2"/>
      <c r="C41" s="508" t="s">
        <v>43</v>
      </c>
      <c r="D41" s="508"/>
      <c r="E41" s="9">
        <f>ESF!I38</f>
        <v>0</v>
      </c>
    </row>
    <row r="42" spans="1:5" ht="15.75" thickBot="1">
      <c r="A42" s="505"/>
      <c r="B42" s="2"/>
      <c r="C42" s="508" t="s">
        <v>45</v>
      </c>
      <c r="D42" s="508"/>
      <c r="E42" s="9">
        <f>ESF!I40</f>
        <v>116257</v>
      </c>
    </row>
    <row r="43" spans="1:5">
      <c r="A43" s="3"/>
      <c r="B43" s="506" t="s">
        <v>47</v>
      </c>
      <c r="C43" s="510" t="s">
        <v>49</v>
      </c>
      <c r="D43" s="510"/>
      <c r="E43" s="10">
        <f>ESF!I44</f>
        <v>0</v>
      </c>
    </row>
    <row r="44" spans="1:5">
      <c r="A44" s="3"/>
      <c r="B44" s="506"/>
      <c r="C44" s="507" t="s">
        <v>50</v>
      </c>
      <c r="D44" s="507"/>
      <c r="E44" s="8">
        <f>ESF!I46</f>
        <v>0</v>
      </c>
    </row>
    <row r="45" spans="1:5">
      <c r="A45" s="3"/>
      <c r="B45" s="506"/>
      <c r="C45" s="507" t="s">
        <v>51</v>
      </c>
      <c r="D45" s="507"/>
      <c r="E45" s="8">
        <f>ESF!I47</f>
        <v>0</v>
      </c>
    </row>
    <row r="46" spans="1:5">
      <c r="A46" s="3"/>
      <c r="B46" s="506"/>
      <c r="C46" s="507" t="s">
        <v>52</v>
      </c>
      <c r="D46" s="507"/>
      <c r="E46" s="8">
        <f>ESF!I48</f>
        <v>0</v>
      </c>
    </row>
    <row r="47" spans="1:5">
      <c r="A47" s="3"/>
      <c r="B47" s="506"/>
      <c r="C47" s="510" t="s">
        <v>53</v>
      </c>
      <c r="D47" s="510"/>
      <c r="E47" s="10">
        <f>ESF!I50</f>
        <v>9422766</v>
      </c>
    </row>
    <row r="48" spans="1:5">
      <c r="A48" s="3"/>
      <c r="B48" s="506"/>
      <c r="C48" s="507" t="s">
        <v>54</v>
      </c>
      <c r="D48" s="507"/>
      <c r="E48" s="8">
        <f>ESF!I52</f>
        <v>4205362</v>
      </c>
    </row>
    <row r="49" spans="1:5">
      <c r="A49" s="3"/>
      <c r="B49" s="506"/>
      <c r="C49" s="507" t="s">
        <v>55</v>
      </c>
      <c r="D49" s="507"/>
      <c r="E49" s="8">
        <f>ESF!I53</f>
        <v>231093</v>
      </c>
    </row>
    <row r="50" spans="1:5">
      <c r="A50" s="3"/>
      <c r="B50" s="506"/>
      <c r="C50" s="507" t="s">
        <v>56</v>
      </c>
      <c r="D50" s="507"/>
      <c r="E50" s="8">
        <f>ESF!I54</f>
        <v>0</v>
      </c>
    </row>
    <row r="51" spans="1:5">
      <c r="A51" s="3"/>
      <c r="B51" s="506"/>
      <c r="C51" s="507" t="s">
        <v>57</v>
      </c>
      <c r="D51" s="507"/>
      <c r="E51" s="8">
        <f>ESF!I55</f>
        <v>0</v>
      </c>
    </row>
    <row r="52" spans="1:5">
      <c r="A52" s="3"/>
      <c r="B52" s="506"/>
      <c r="C52" s="507" t="s">
        <v>58</v>
      </c>
      <c r="D52" s="507"/>
      <c r="E52" s="8">
        <f>ESF!I56</f>
        <v>4986311</v>
      </c>
    </row>
    <row r="53" spans="1:5">
      <c r="A53" s="3"/>
      <c r="B53" s="506"/>
      <c r="C53" s="510" t="s">
        <v>59</v>
      </c>
      <c r="D53" s="510"/>
      <c r="E53" s="10">
        <f>ESF!I58</f>
        <v>0</v>
      </c>
    </row>
    <row r="54" spans="1:5">
      <c r="A54" s="3"/>
      <c r="B54" s="506"/>
      <c r="C54" s="507" t="s">
        <v>60</v>
      </c>
      <c r="D54" s="507"/>
      <c r="E54" s="8">
        <f>ESF!I60</f>
        <v>0</v>
      </c>
    </row>
    <row r="55" spans="1:5">
      <c r="A55" s="3"/>
      <c r="B55" s="506"/>
      <c r="C55" s="507" t="s">
        <v>61</v>
      </c>
      <c r="D55" s="507"/>
      <c r="E55" s="8">
        <f>ESF!I61</f>
        <v>0</v>
      </c>
    </row>
    <row r="56" spans="1:5" ht="15.75" thickBot="1">
      <c r="A56" s="3"/>
      <c r="B56" s="506"/>
      <c r="C56" s="508" t="s">
        <v>62</v>
      </c>
      <c r="D56" s="508"/>
      <c r="E56" s="9">
        <f>ESF!I63</f>
        <v>9422766</v>
      </c>
    </row>
    <row r="57" spans="1:5" ht="15.75" thickBot="1">
      <c r="A57" s="3"/>
      <c r="B57" s="2"/>
      <c r="C57" s="508" t="s">
        <v>63</v>
      </c>
      <c r="D57" s="508"/>
      <c r="E57" s="9">
        <f>ESF!I65</f>
        <v>9539023</v>
      </c>
    </row>
    <row r="58" spans="1:5">
      <c r="A58" s="3"/>
      <c r="B58" s="2"/>
      <c r="C58" s="509" t="s">
        <v>5</v>
      </c>
      <c r="D58" s="509"/>
      <c r="E58" s="1">
        <v>2012</v>
      </c>
    </row>
    <row r="59" spans="1:5">
      <c r="A59" s="505" t="s">
        <v>68</v>
      </c>
      <c r="B59" s="506" t="s">
        <v>8</v>
      </c>
      <c r="C59" s="507" t="s">
        <v>10</v>
      </c>
      <c r="D59" s="507"/>
      <c r="E59" s="8">
        <f>ESF!E18</f>
        <v>446541</v>
      </c>
    </row>
    <row r="60" spans="1:5">
      <c r="A60" s="505"/>
      <c r="B60" s="506"/>
      <c r="C60" s="507" t="s">
        <v>12</v>
      </c>
      <c r="D60" s="507"/>
      <c r="E60" s="8">
        <f>ESF!E19</f>
        <v>3000</v>
      </c>
    </row>
    <row r="61" spans="1:5">
      <c r="A61" s="505"/>
      <c r="B61" s="506"/>
      <c r="C61" s="507" t="s">
        <v>14</v>
      </c>
      <c r="D61" s="507"/>
      <c r="E61" s="8">
        <f>ESF!E20</f>
        <v>0</v>
      </c>
    </row>
    <row r="62" spans="1:5">
      <c r="A62" s="505"/>
      <c r="B62" s="506"/>
      <c r="C62" s="507" t="s">
        <v>16</v>
      </c>
      <c r="D62" s="507"/>
      <c r="E62" s="8">
        <f>ESF!E21</f>
        <v>0</v>
      </c>
    </row>
    <row r="63" spans="1:5">
      <c r="A63" s="505"/>
      <c r="B63" s="506"/>
      <c r="C63" s="507" t="s">
        <v>18</v>
      </c>
      <c r="D63" s="507"/>
      <c r="E63" s="8">
        <f>ESF!E22</f>
        <v>0</v>
      </c>
    </row>
    <row r="64" spans="1:5">
      <c r="A64" s="505"/>
      <c r="B64" s="506"/>
      <c r="C64" s="507" t="s">
        <v>20</v>
      </c>
      <c r="D64" s="507"/>
      <c r="E64" s="8">
        <f>ESF!E23</f>
        <v>0</v>
      </c>
    </row>
    <row r="65" spans="1:5">
      <c r="A65" s="505"/>
      <c r="B65" s="506"/>
      <c r="C65" s="507" t="s">
        <v>22</v>
      </c>
      <c r="D65" s="507"/>
      <c r="E65" s="8">
        <f>ESF!E24</f>
        <v>0</v>
      </c>
    </row>
    <row r="66" spans="1:5" ht="15.75" thickBot="1">
      <c r="A66" s="505"/>
      <c r="B66" s="4"/>
      <c r="C66" s="508" t="s">
        <v>25</v>
      </c>
      <c r="D66" s="508"/>
      <c r="E66" s="9">
        <f>ESF!E26</f>
        <v>449541</v>
      </c>
    </row>
    <row r="67" spans="1:5">
      <c r="A67" s="505"/>
      <c r="B67" s="506" t="s">
        <v>27</v>
      </c>
      <c r="C67" s="507" t="s">
        <v>29</v>
      </c>
      <c r="D67" s="507"/>
      <c r="E67" s="8">
        <f>ESF!E31</f>
        <v>0</v>
      </c>
    </row>
    <row r="68" spans="1:5">
      <c r="A68" s="505"/>
      <c r="B68" s="506"/>
      <c r="C68" s="507" t="s">
        <v>31</v>
      </c>
      <c r="D68" s="507"/>
      <c r="E68" s="8">
        <f>ESF!E32</f>
        <v>0</v>
      </c>
    </row>
    <row r="69" spans="1:5">
      <c r="A69" s="505"/>
      <c r="B69" s="506"/>
      <c r="C69" s="507" t="s">
        <v>33</v>
      </c>
      <c r="D69" s="507"/>
      <c r="E69" s="8">
        <f>ESF!E33</f>
        <v>0</v>
      </c>
    </row>
    <row r="70" spans="1:5">
      <c r="A70" s="505"/>
      <c r="B70" s="506"/>
      <c r="C70" s="507" t="s">
        <v>35</v>
      </c>
      <c r="D70" s="507"/>
      <c r="E70" s="8">
        <f>ESF!E34</f>
        <v>1479876</v>
      </c>
    </row>
    <row r="71" spans="1:5">
      <c r="A71" s="505"/>
      <c r="B71" s="506"/>
      <c r="C71" s="507" t="s">
        <v>37</v>
      </c>
      <c r="D71" s="507"/>
      <c r="E71" s="8">
        <f>ESF!E35</f>
        <v>3506435</v>
      </c>
    </row>
    <row r="72" spans="1:5">
      <c r="A72" s="505"/>
      <c r="B72" s="506"/>
      <c r="C72" s="507" t="s">
        <v>39</v>
      </c>
      <c r="D72" s="507"/>
      <c r="E72" s="8">
        <f>ESF!E36</f>
        <v>0</v>
      </c>
    </row>
    <row r="73" spans="1:5">
      <c r="A73" s="505"/>
      <c r="B73" s="506"/>
      <c r="C73" s="507" t="s">
        <v>41</v>
      </c>
      <c r="D73" s="507"/>
      <c r="E73" s="8">
        <f>ESF!E37</f>
        <v>0</v>
      </c>
    </row>
    <row r="74" spans="1:5">
      <c r="A74" s="505"/>
      <c r="B74" s="506"/>
      <c r="C74" s="507" t="s">
        <v>42</v>
      </c>
      <c r="D74" s="507"/>
      <c r="E74" s="8">
        <f>ESF!E38</f>
        <v>0</v>
      </c>
    </row>
    <row r="75" spans="1:5">
      <c r="A75" s="505"/>
      <c r="B75" s="506"/>
      <c r="C75" s="507" t="s">
        <v>44</v>
      </c>
      <c r="D75" s="507"/>
      <c r="E75" s="8">
        <f>ESF!E39</f>
        <v>0</v>
      </c>
    </row>
    <row r="76" spans="1:5" ht="15.75" thickBot="1">
      <c r="A76" s="505"/>
      <c r="B76" s="4"/>
      <c r="C76" s="508" t="s">
        <v>46</v>
      </c>
      <c r="D76" s="508"/>
      <c r="E76" s="9">
        <f>ESF!E41</f>
        <v>4986311</v>
      </c>
    </row>
    <row r="77" spans="1:5" ht="15.75" thickBot="1">
      <c r="A77" s="505"/>
      <c r="B77" s="2"/>
      <c r="C77" s="508" t="s">
        <v>48</v>
      </c>
      <c r="D77" s="508"/>
      <c r="E77" s="9">
        <f>ESF!E43</f>
        <v>5435852</v>
      </c>
    </row>
    <row r="78" spans="1:5">
      <c r="A78" s="505" t="s">
        <v>69</v>
      </c>
      <c r="B78" s="506" t="s">
        <v>9</v>
      </c>
      <c r="C78" s="507" t="s">
        <v>11</v>
      </c>
      <c r="D78" s="507"/>
      <c r="E78" s="8">
        <f>ESF!J18</f>
        <v>229110</v>
      </c>
    </row>
    <row r="79" spans="1:5">
      <c r="A79" s="505"/>
      <c r="B79" s="506"/>
      <c r="C79" s="507" t="s">
        <v>13</v>
      </c>
      <c r="D79" s="507"/>
      <c r="E79" s="8">
        <f>ESF!J19</f>
        <v>0</v>
      </c>
    </row>
    <row r="80" spans="1:5">
      <c r="A80" s="505"/>
      <c r="B80" s="506"/>
      <c r="C80" s="507" t="s">
        <v>15</v>
      </c>
      <c r="D80" s="507"/>
      <c r="E80" s="8">
        <f>ESF!J20</f>
        <v>0</v>
      </c>
    </row>
    <row r="81" spans="1:5">
      <c r="A81" s="505"/>
      <c r="B81" s="506"/>
      <c r="C81" s="507" t="s">
        <v>17</v>
      </c>
      <c r="D81" s="507"/>
      <c r="E81" s="8">
        <f>ESF!J21</f>
        <v>0</v>
      </c>
    </row>
    <row r="82" spans="1:5">
      <c r="A82" s="505"/>
      <c r="B82" s="506"/>
      <c r="C82" s="507" t="s">
        <v>19</v>
      </c>
      <c r="D82" s="507"/>
      <c r="E82" s="8">
        <f>ESF!J22</f>
        <v>0</v>
      </c>
    </row>
    <row r="83" spans="1:5">
      <c r="A83" s="505"/>
      <c r="B83" s="506"/>
      <c r="C83" s="507" t="s">
        <v>21</v>
      </c>
      <c r="D83" s="507"/>
      <c r="E83" s="8">
        <f>ESF!J23</f>
        <v>0</v>
      </c>
    </row>
    <row r="84" spans="1:5">
      <c r="A84" s="505"/>
      <c r="B84" s="506"/>
      <c r="C84" s="507" t="s">
        <v>23</v>
      </c>
      <c r="D84" s="507"/>
      <c r="E84" s="8">
        <f>ESF!J24</f>
        <v>0</v>
      </c>
    </row>
    <row r="85" spans="1:5">
      <c r="A85" s="505"/>
      <c r="B85" s="506"/>
      <c r="C85" s="507" t="s">
        <v>24</v>
      </c>
      <c r="D85" s="507"/>
      <c r="E85" s="8">
        <f>ESF!J25</f>
        <v>0</v>
      </c>
    </row>
    <row r="86" spans="1:5" ht="15.75" thickBot="1">
      <c r="A86" s="505"/>
      <c r="B86" s="4"/>
      <c r="C86" s="508" t="s">
        <v>26</v>
      </c>
      <c r="D86" s="508"/>
      <c r="E86" s="9">
        <f>ESF!J27</f>
        <v>229110</v>
      </c>
    </row>
    <row r="87" spans="1:5">
      <c r="A87" s="505"/>
      <c r="B87" s="506" t="s">
        <v>28</v>
      </c>
      <c r="C87" s="507" t="s">
        <v>30</v>
      </c>
      <c r="D87" s="507"/>
      <c r="E87" s="8">
        <f>ESF!J31</f>
        <v>0</v>
      </c>
    </row>
    <row r="88" spans="1:5">
      <c r="A88" s="505"/>
      <c r="B88" s="506"/>
      <c r="C88" s="507" t="s">
        <v>32</v>
      </c>
      <c r="D88" s="507"/>
      <c r="E88" s="8">
        <f>ESF!J32</f>
        <v>0</v>
      </c>
    </row>
    <row r="89" spans="1:5">
      <c r="A89" s="505"/>
      <c r="B89" s="506"/>
      <c r="C89" s="507" t="s">
        <v>34</v>
      </c>
      <c r="D89" s="507"/>
      <c r="E89" s="8">
        <f>ESF!J33</f>
        <v>0</v>
      </c>
    </row>
    <row r="90" spans="1:5">
      <c r="A90" s="505"/>
      <c r="B90" s="506"/>
      <c r="C90" s="507" t="s">
        <v>36</v>
      </c>
      <c r="D90" s="507"/>
      <c r="E90" s="8">
        <f>ESF!J34</f>
        <v>0</v>
      </c>
    </row>
    <row r="91" spans="1:5">
      <c r="A91" s="505"/>
      <c r="B91" s="506"/>
      <c r="C91" s="507" t="s">
        <v>38</v>
      </c>
      <c r="D91" s="507"/>
      <c r="E91" s="8">
        <f>ESF!J35</f>
        <v>0</v>
      </c>
    </row>
    <row r="92" spans="1:5">
      <c r="A92" s="505"/>
      <c r="B92" s="506"/>
      <c r="C92" s="507" t="s">
        <v>40</v>
      </c>
      <c r="D92" s="507"/>
      <c r="E92" s="8">
        <f>ESF!J36</f>
        <v>0</v>
      </c>
    </row>
    <row r="93" spans="1:5" ht="15.75" thickBot="1">
      <c r="A93" s="505"/>
      <c r="B93" s="2"/>
      <c r="C93" s="508" t="s">
        <v>43</v>
      </c>
      <c r="D93" s="508"/>
      <c r="E93" s="9">
        <f>ESF!J38</f>
        <v>0</v>
      </c>
    </row>
    <row r="94" spans="1:5" ht="15.75" thickBot="1">
      <c r="A94" s="505"/>
      <c r="B94" s="2"/>
      <c r="C94" s="508" t="s">
        <v>45</v>
      </c>
      <c r="D94" s="508"/>
      <c r="E94" s="9">
        <f>ESF!J40</f>
        <v>229110</v>
      </c>
    </row>
    <row r="95" spans="1:5">
      <c r="A95" s="3"/>
      <c r="B95" s="506" t="s">
        <v>47</v>
      </c>
      <c r="C95" s="510" t="s">
        <v>49</v>
      </c>
      <c r="D95" s="510"/>
      <c r="E95" s="10">
        <f>ESF!J44</f>
        <v>0</v>
      </c>
    </row>
    <row r="96" spans="1:5">
      <c r="A96" s="3"/>
      <c r="B96" s="506"/>
      <c r="C96" s="507" t="s">
        <v>50</v>
      </c>
      <c r="D96" s="507"/>
      <c r="E96" s="8">
        <f>ESF!J46</f>
        <v>0</v>
      </c>
    </row>
    <row r="97" spans="1:5">
      <c r="A97" s="3"/>
      <c r="B97" s="506"/>
      <c r="C97" s="507" t="s">
        <v>51</v>
      </c>
      <c r="D97" s="507"/>
      <c r="E97" s="8">
        <f>ESF!J47</f>
        <v>0</v>
      </c>
    </row>
    <row r="98" spans="1:5">
      <c r="A98" s="3"/>
      <c r="B98" s="506"/>
      <c r="C98" s="507" t="s">
        <v>52</v>
      </c>
      <c r="D98" s="507"/>
      <c r="E98" s="8">
        <f>ESF!J48</f>
        <v>0</v>
      </c>
    </row>
    <row r="99" spans="1:5">
      <c r="A99" s="3"/>
      <c r="B99" s="506"/>
      <c r="C99" s="510" t="s">
        <v>53</v>
      </c>
      <c r="D99" s="510"/>
      <c r="E99" s="10">
        <f>ESF!J50</f>
        <v>5206742</v>
      </c>
    </row>
    <row r="100" spans="1:5">
      <c r="A100" s="3"/>
      <c r="B100" s="506"/>
      <c r="C100" s="507" t="s">
        <v>54</v>
      </c>
      <c r="D100" s="507"/>
      <c r="E100" s="8">
        <f>ESF!J52</f>
        <v>141875</v>
      </c>
    </row>
    <row r="101" spans="1:5">
      <c r="A101" s="3"/>
      <c r="B101" s="506"/>
      <c r="C101" s="507" t="s">
        <v>55</v>
      </c>
      <c r="D101" s="507"/>
      <c r="E101" s="8">
        <f>ESF!J53</f>
        <v>78556</v>
      </c>
    </row>
    <row r="102" spans="1:5">
      <c r="A102" s="3"/>
      <c r="B102" s="506"/>
      <c r="C102" s="507" t="s">
        <v>56</v>
      </c>
      <c r="D102" s="507"/>
      <c r="E102" s="8">
        <f>ESF!J54</f>
        <v>0</v>
      </c>
    </row>
    <row r="103" spans="1:5">
      <c r="A103" s="3"/>
      <c r="B103" s="506"/>
      <c r="C103" s="507" t="s">
        <v>57</v>
      </c>
      <c r="D103" s="507"/>
      <c r="E103" s="8">
        <f>ESF!J55</f>
        <v>0</v>
      </c>
    </row>
    <row r="104" spans="1:5">
      <c r="A104" s="3"/>
      <c r="B104" s="506"/>
      <c r="C104" s="507" t="s">
        <v>58</v>
      </c>
      <c r="D104" s="507"/>
      <c r="E104" s="8">
        <f>ESF!J56</f>
        <v>4986311</v>
      </c>
    </row>
    <row r="105" spans="1:5">
      <c r="A105" s="3"/>
      <c r="B105" s="506"/>
      <c r="C105" s="510" t="s">
        <v>59</v>
      </c>
      <c r="D105" s="510"/>
      <c r="E105" s="10">
        <f>ESF!J58</f>
        <v>0</v>
      </c>
    </row>
    <row r="106" spans="1:5">
      <c r="A106" s="3"/>
      <c r="B106" s="506"/>
      <c r="C106" s="507" t="s">
        <v>60</v>
      </c>
      <c r="D106" s="507"/>
      <c r="E106" s="8">
        <f>ESF!J60</f>
        <v>0</v>
      </c>
    </row>
    <row r="107" spans="1:5">
      <c r="A107" s="3"/>
      <c r="B107" s="506"/>
      <c r="C107" s="507" t="s">
        <v>61</v>
      </c>
      <c r="D107" s="507"/>
      <c r="E107" s="8">
        <f>ESF!J61</f>
        <v>0</v>
      </c>
    </row>
    <row r="108" spans="1:5" ht="15.75" thickBot="1">
      <c r="A108" s="3"/>
      <c r="B108" s="506"/>
      <c r="C108" s="508" t="s">
        <v>62</v>
      </c>
      <c r="D108" s="508"/>
      <c r="E108" s="9">
        <f>ESF!J63</f>
        <v>5206742</v>
      </c>
    </row>
    <row r="109" spans="1:5" ht="15.75" thickBot="1">
      <c r="A109" s="3"/>
      <c r="B109" s="2"/>
      <c r="C109" s="508" t="s">
        <v>63</v>
      </c>
      <c r="D109" s="508"/>
      <c r="E109" s="9">
        <f>ESF!J65</f>
        <v>5435852</v>
      </c>
    </row>
    <row r="110" spans="1:5">
      <c r="A110" s="3"/>
      <c r="B110" s="2"/>
      <c r="C110" s="515" t="s">
        <v>74</v>
      </c>
      <c r="D110" s="5" t="s">
        <v>64</v>
      </c>
      <c r="E110" s="10" t="str">
        <f>ESF!C73</f>
        <v>Nombre de quien autoriza</v>
      </c>
    </row>
    <row r="111" spans="1:5">
      <c r="A111" s="3"/>
      <c r="B111" s="2"/>
      <c r="C111" s="516"/>
      <c r="D111" s="5" t="s">
        <v>65</v>
      </c>
      <c r="E111" s="10" t="str">
        <f>ESF!C74</f>
        <v>Cargo de quien autoriza</v>
      </c>
    </row>
    <row r="112" spans="1:5">
      <c r="A112" s="3"/>
      <c r="B112" s="2"/>
      <c r="C112" s="516" t="s">
        <v>73</v>
      </c>
      <c r="D112" s="5" t="s">
        <v>64</v>
      </c>
      <c r="E112" s="10" t="str">
        <f>ESF!G73</f>
        <v>Nombre de quien elabora</v>
      </c>
    </row>
    <row r="113" spans="1:5">
      <c r="A113" s="3"/>
      <c r="B113" s="2"/>
      <c r="C113" s="516"/>
      <c r="D113" s="5" t="s">
        <v>65</v>
      </c>
      <c r="E113" s="10" t="str">
        <f>ESF!G74</f>
        <v>Cargo de quien elabora</v>
      </c>
    </row>
    <row r="114" spans="1:5">
      <c r="A114" s="514" t="s">
        <v>2</v>
      </c>
      <c r="B114" s="514"/>
      <c r="C114" s="514"/>
      <c r="D114" s="514"/>
      <c r="E114" s="13" t="e">
        <f>ECSF!#REF!</f>
        <v>#REF!</v>
      </c>
    </row>
    <row r="115" spans="1:5" ht="45.75">
      <c r="A115" s="514" t="s">
        <v>4</v>
      </c>
      <c r="B115" s="514"/>
      <c r="C115" s="514"/>
      <c r="D115" s="514"/>
      <c r="E115" s="13" t="str">
        <f>ECSF!C7</f>
        <v>Comisión Estatal de Agua de Tlaxcala</v>
      </c>
    </row>
    <row r="116" spans="1:5">
      <c r="A116" s="514" t="s">
        <v>3</v>
      </c>
      <c r="B116" s="514"/>
      <c r="C116" s="514"/>
      <c r="D116" s="514"/>
      <c r="E116" s="14"/>
    </row>
    <row r="117" spans="1:5">
      <c r="A117" s="514" t="s">
        <v>72</v>
      </c>
      <c r="B117" s="514"/>
      <c r="C117" s="514"/>
      <c r="D117" s="514"/>
      <c r="E117" t="s">
        <v>71</v>
      </c>
    </row>
    <row r="118" spans="1:5">
      <c r="B118" s="511" t="s">
        <v>66</v>
      </c>
      <c r="C118" s="510" t="s">
        <v>6</v>
      </c>
      <c r="D118" s="510"/>
      <c r="E118" s="11">
        <f>ECSF!D14</f>
        <v>0</v>
      </c>
    </row>
    <row r="119" spans="1:5">
      <c r="B119" s="511"/>
      <c r="C119" s="510" t="s">
        <v>8</v>
      </c>
      <c r="D119" s="510"/>
      <c r="E119" s="11">
        <f>ECSF!D16</f>
        <v>0</v>
      </c>
    </row>
    <row r="120" spans="1:5">
      <c r="B120" s="511"/>
      <c r="C120" s="507" t="s">
        <v>10</v>
      </c>
      <c r="D120" s="507"/>
      <c r="E120" s="12">
        <f>ECSF!D18</f>
        <v>0</v>
      </c>
    </row>
    <row r="121" spans="1:5">
      <c r="B121" s="511"/>
      <c r="C121" s="507" t="s">
        <v>12</v>
      </c>
      <c r="D121" s="507"/>
      <c r="E121" s="12">
        <f>ECSF!D19</f>
        <v>0</v>
      </c>
    </row>
    <row r="122" spans="1:5">
      <c r="B122" s="511"/>
      <c r="C122" s="507" t="s">
        <v>14</v>
      </c>
      <c r="D122" s="507"/>
      <c r="E122" s="12">
        <f>ECSF!D20</f>
        <v>0</v>
      </c>
    </row>
    <row r="123" spans="1:5">
      <c r="B123" s="511"/>
      <c r="C123" s="507" t="s">
        <v>16</v>
      </c>
      <c r="D123" s="507"/>
      <c r="E123" s="12">
        <f>ECSF!D21</f>
        <v>0</v>
      </c>
    </row>
    <row r="124" spans="1:5">
      <c r="B124" s="511"/>
      <c r="C124" s="507" t="s">
        <v>18</v>
      </c>
      <c r="D124" s="507"/>
      <c r="E124" s="12">
        <f>ECSF!D22</f>
        <v>0</v>
      </c>
    </row>
    <row r="125" spans="1:5">
      <c r="B125" s="511"/>
      <c r="C125" s="507" t="s">
        <v>20</v>
      </c>
      <c r="D125" s="507"/>
      <c r="E125" s="12">
        <f>ECSF!D23</f>
        <v>0</v>
      </c>
    </row>
    <row r="126" spans="1:5">
      <c r="B126" s="511"/>
      <c r="C126" s="507" t="s">
        <v>22</v>
      </c>
      <c r="D126" s="507"/>
      <c r="E126" s="12">
        <f>ECSF!D24</f>
        <v>0</v>
      </c>
    </row>
    <row r="127" spans="1:5">
      <c r="B127" s="511"/>
      <c r="C127" s="510" t="s">
        <v>27</v>
      </c>
      <c r="D127" s="510"/>
      <c r="E127" s="11">
        <f>ECSF!D26</f>
        <v>0</v>
      </c>
    </row>
    <row r="128" spans="1:5">
      <c r="B128" s="511"/>
      <c r="C128" s="507" t="s">
        <v>29</v>
      </c>
      <c r="D128" s="507"/>
      <c r="E128" s="12">
        <f>ECSF!D28</f>
        <v>0</v>
      </c>
    </row>
    <row r="129" spans="2:5">
      <c r="B129" s="511"/>
      <c r="C129" s="507" t="s">
        <v>31</v>
      </c>
      <c r="D129" s="507"/>
      <c r="E129" s="12">
        <f>ECSF!D29</f>
        <v>0</v>
      </c>
    </row>
    <row r="130" spans="2:5">
      <c r="B130" s="511"/>
      <c r="C130" s="507" t="s">
        <v>33</v>
      </c>
      <c r="D130" s="507"/>
      <c r="E130" s="12">
        <f>ECSF!D30</f>
        <v>0</v>
      </c>
    </row>
    <row r="131" spans="2:5">
      <c r="B131" s="511"/>
      <c r="C131" s="507" t="s">
        <v>35</v>
      </c>
      <c r="D131" s="507"/>
      <c r="E131" s="12">
        <f>ECSF!D31</f>
        <v>0</v>
      </c>
    </row>
    <row r="132" spans="2:5">
      <c r="B132" s="511"/>
      <c r="C132" s="507" t="s">
        <v>37</v>
      </c>
      <c r="D132" s="507"/>
      <c r="E132" s="12">
        <f>ECSF!D32</f>
        <v>0</v>
      </c>
    </row>
    <row r="133" spans="2:5">
      <c r="B133" s="511"/>
      <c r="C133" s="507" t="s">
        <v>39</v>
      </c>
      <c r="D133" s="507"/>
      <c r="E133" s="12">
        <f>ECSF!D33</f>
        <v>0</v>
      </c>
    </row>
    <row r="134" spans="2:5">
      <c r="B134" s="511"/>
      <c r="C134" s="507" t="s">
        <v>41</v>
      </c>
      <c r="D134" s="507"/>
      <c r="E134" s="12">
        <f>ECSF!D34</f>
        <v>0</v>
      </c>
    </row>
    <row r="135" spans="2:5">
      <c r="B135" s="511"/>
      <c r="C135" s="507" t="s">
        <v>42</v>
      </c>
      <c r="D135" s="507"/>
      <c r="E135" s="12">
        <f>ECSF!D35</f>
        <v>0</v>
      </c>
    </row>
    <row r="136" spans="2:5">
      <c r="B136" s="511"/>
      <c r="C136" s="507" t="s">
        <v>44</v>
      </c>
      <c r="D136" s="507"/>
      <c r="E136" s="12">
        <f>ECSF!D36</f>
        <v>0</v>
      </c>
    </row>
    <row r="137" spans="2:5">
      <c r="B137" s="511"/>
      <c r="C137" s="510" t="s">
        <v>7</v>
      </c>
      <c r="D137" s="510"/>
      <c r="E137" s="11">
        <f>ECSF!I14</f>
        <v>0</v>
      </c>
    </row>
    <row r="138" spans="2:5">
      <c r="B138" s="511"/>
      <c r="C138" s="510" t="s">
        <v>9</v>
      </c>
      <c r="D138" s="510"/>
      <c r="E138" s="11">
        <f>ECSF!I16</f>
        <v>0</v>
      </c>
    </row>
    <row r="139" spans="2:5">
      <c r="B139" s="511"/>
      <c r="C139" s="507" t="s">
        <v>11</v>
      </c>
      <c r="D139" s="507"/>
      <c r="E139" s="12">
        <f>ECSF!I18</f>
        <v>0</v>
      </c>
    </row>
    <row r="140" spans="2:5">
      <c r="B140" s="511"/>
      <c r="C140" s="507" t="s">
        <v>13</v>
      </c>
      <c r="D140" s="507"/>
      <c r="E140" s="12">
        <f>ECSF!I19</f>
        <v>0</v>
      </c>
    </row>
    <row r="141" spans="2:5">
      <c r="B141" s="511"/>
      <c r="C141" s="507" t="s">
        <v>15</v>
      </c>
      <c r="D141" s="507"/>
      <c r="E141" s="12">
        <f>ECSF!I20</f>
        <v>0</v>
      </c>
    </row>
    <row r="142" spans="2:5">
      <c r="B142" s="511"/>
      <c r="C142" s="507" t="s">
        <v>17</v>
      </c>
      <c r="D142" s="507"/>
      <c r="E142" s="12">
        <f>ECSF!I21</f>
        <v>0</v>
      </c>
    </row>
    <row r="143" spans="2:5">
      <c r="B143" s="511"/>
      <c r="C143" s="507" t="s">
        <v>19</v>
      </c>
      <c r="D143" s="507"/>
      <c r="E143" s="12">
        <f>ECSF!I22</f>
        <v>0</v>
      </c>
    </row>
    <row r="144" spans="2:5">
      <c r="B144" s="511"/>
      <c r="C144" s="507" t="s">
        <v>21</v>
      </c>
      <c r="D144" s="507"/>
      <c r="E144" s="12">
        <f>ECSF!I23</f>
        <v>0</v>
      </c>
    </row>
    <row r="145" spans="2:5">
      <c r="B145" s="511"/>
      <c r="C145" s="507" t="s">
        <v>23</v>
      </c>
      <c r="D145" s="507"/>
      <c r="E145" s="12">
        <f>ECSF!I24</f>
        <v>0</v>
      </c>
    </row>
    <row r="146" spans="2:5">
      <c r="B146" s="511"/>
      <c r="C146" s="507" t="s">
        <v>24</v>
      </c>
      <c r="D146" s="507"/>
      <c r="E146" s="12">
        <f>ECSF!I25</f>
        <v>0</v>
      </c>
    </row>
    <row r="147" spans="2:5">
      <c r="B147" s="511"/>
      <c r="C147" s="513" t="s">
        <v>28</v>
      </c>
      <c r="D147" s="513"/>
      <c r="E147" s="11">
        <f>ECSF!I27</f>
        <v>0</v>
      </c>
    </row>
    <row r="148" spans="2:5">
      <c r="B148" s="511"/>
      <c r="C148" s="507" t="s">
        <v>30</v>
      </c>
      <c r="D148" s="507"/>
      <c r="E148" s="12">
        <f>ECSF!I29</f>
        <v>0</v>
      </c>
    </row>
    <row r="149" spans="2:5">
      <c r="B149" s="511"/>
      <c r="C149" s="507" t="s">
        <v>32</v>
      </c>
      <c r="D149" s="507"/>
      <c r="E149" s="12">
        <f>ECSF!I30</f>
        <v>0</v>
      </c>
    </row>
    <row r="150" spans="2:5">
      <c r="B150" s="511"/>
      <c r="C150" s="507" t="s">
        <v>34</v>
      </c>
      <c r="D150" s="507"/>
      <c r="E150" s="12">
        <f>ECSF!I31</f>
        <v>0</v>
      </c>
    </row>
    <row r="151" spans="2:5">
      <c r="B151" s="511"/>
      <c r="C151" s="507" t="s">
        <v>36</v>
      </c>
      <c r="D151" s="507"/>
      <c r="E151" s="12">
        <f>ECSF!I32</f>
        <v>0</v>
      </c>
    </row>
    <row r="152" spans="2:5">
      <c r="B152" s="511"/>
      <c r="C152" s="507" t="s">
        <v>38</v>
      </c>
      <c r="D152" s="507"/>
      <c r="E152" s="12">
        <f>ECSF!I33</f>
        <v>0</v>
      </c>
    </row>
    <row r="153" spans="2:5">
      <c r="B153" s="511"/>
      <c r="C153" s="507" t="s">
        <v>40</v>
      </c>
      <c r="D153" s="507"/>
      <c r="E153" s="12">
        <f>ECSF!I34</f>
        <v>0</v>
      </c>
    </row>
    <row r="154" spans="2:5">
      <c r="B154" s="511"/>
      <c r="C154" s="510" t="s">
        <v>47</v>
      </c>
      <c r="D154" s="510"/>
      <c r="E154" s="11">
        <f>ECSF!I36</f>
        <v>4216024</v>
      </c>
    </row>
    <row r="155" spans="2:5">
      <c r="B155" s="511"/>
      <c r="C155" s="510" t="s">
        <v>49</v>
      </c>
      <c r="D155" s="510"/>
      <c r="E155" s="11">
        <f>ECSF!I38</f>
        <v>0</v>
      </c>
    </row>
    <row r="156" spans="2:5">
      <c r="B156" s="511"/>
      <c r="C156" s="507" t="s">
        <v>50</v>
      </c>
      <c r="D156" s="507"/>
      <c r="E156" s="12">
        <f>ECSF!I40</f>
        <v>0</v>
      </c>
    </row>
    <row r="157" spans="2:5">
      <c r="B157" s="511"/>
      <c r="C157" s="507" t="s">
        <v>51</v>
      </c>
      <c r="D157" s="507"/>
      <c r="E157" s="12">
        <f>ECSF!I41</f>
        <v>0</v>
      </c>
    </row>
    <row r="158" spans="2:5">
      <c r="B158" s="511"/>
      <c r="C158" s="507" t="s">
        <v>52</v>
      </c>
      <c r="D158" s="507"/>
      <c r="E158" s="12">
        <f>ECSF!I42</f>
        <v>0</v>
      </c>
    </row>
    <row r="159" spans="2:5">
      <c r="B159" s="511"/>
      <c r="C159" s="510" t="s">
        <v>53</v>
      </c>
      <c r="D159" s="510"/>
      <c r="E159" s="11">
        <f>ECSF!I44</f>
        <v>4216024</v>
      </c>
    </row>
    <row r="160" spans="2:5">
      <c r="B160" s="511"/>
      <c r="C160" s="507" t="s">
        <v>54</v>
      </c>
      <c r="D160" s="507"/>
      <c r="E160" s="12">
        <f>ECSF!I46</f>
        <v>4063487</v>
      </c>
    </row>
    <row r="161" spans="2:5">
      <c r="B161" s="511"/>
      <c r="C161" s="507" t="s">
        <v>55</v>
      </c>
      <c r="D161" s="507"/>
      <c r="E161" s="12">
        <f>ECSF!I47</f>
        <v>152537</v>
      </c>
    </row>
    <row r="162" spans="2:5">
      <c r="B162" s="511"/>
      <c r="C162" s="507" t="s">
        <v>56</v>
      </c>
      <c r="D162" s="507"/>
      <c r="E162" s="12">
        <f>ECSF!I48</f>
        <v>0</v>
      </c>
    </row>
    <row r="163" spans="2:5">
      <c r="B163" s="511"/>
      <c r="C163" s="507" t="s">
        <v>57</v>
      </c>
      <c r="D163" s="507"/>
      <c r="E163" s="12">
        <f>ECSF!I49</f>
        <v>0</v>
      </c>
    </row>
    <row r="164" spans="2:5">
      <c r="B164" s="511"/>
      <c r="C164" s="507" t="s">
        <v>58</v>
      </c>
      <c r="D164" s="507"/>
      <c r="E164" s="12">
        <f>ECSF!I50</f>
        <v>0</v>
      </c>
    </row>
    <row r="165" spans="2:5">
      <c r="B165" s="511"/>
      <c r="C165" s="510" t="s">
        <v>59</v>
      </c>
      <c r="D165" s="510"/>
      <c r="E165" s="11">
        <f>ECSF!I52</f>
        <v>0</v>
      </c>
    </row>
    <row r="166" spans="2:5">
      <c r="B166" s="511"/>
      <c r="C166" s="507" t="s">
        <v>60</v>
      </c>
      <c r="D166" s="507"/>
      <c r="E166" s="12">
        <f>ECSF!I54</f>
        <v>0</v>
      </c>
    </row>
    <row r="167" spans="2:5" ht="15" customHeight="1" thickBot="1">
      <c r="B167" s="512"/>
      <c r="C167" s="507" t="s">
        <v>61</v>
      </c>
      <c r="D167" s="507"/>
      <c r="E167" s="12">
        <f>ECSF!I55</f>
        <v>0</v>
      </c>
    </row>
    <row r="168" spans="2:5">
      <c r="B168" s="511" t="s">
        <v>67</v>
      </c>
      <c r="C168" s="510" t="s">
        <v>6</v>
      </c>
      <c r="D168" s="510"/>
      <c r="E168" s="11">
        <f>ECSF!E14</f>
        <v>4103171</v>
      </c>
    </row>
    <row r="169" spans="2:5" ht="15" customHeight="1">
      <c r="B169" s="511"/>
      <c r="C169" s="510" t="s">
        <v>8</v>
      </c>
      <c r="D169" s="510"/>
      <c r="E169" s="11">
        <f>ECSF!E16</f>
        <v>4103171</v>
      </c>
    </row>
    <row r="170" spans="2:5" ht="15" customHeight="1">
      <c r="B170" s="511"/>
      <c r="C170" s="507" t="s">
        <v>10</v>
      </c>
      <c r="D170" s="507"/>
      <c r="E170" s="12">
        <f>ECSF!E18</f>
        <v>4103171</v>
      </c>
    </row>
    <row r="171" spans="2:5" ht="15" customHeight="1">
      <c r="B171" s="511"/>
      <c r="C171" s="507" t="s">
        <v>12</v>
      </c>
      <c r="D171" s="507"/>
      <c r="E171" s="12">
        <f>ECSF!E19</f>
        <v>0</v>
      </c>
    </row>
    <row r="172" spans="2:5">
      <c r="B172" s="511"/>
      <c r="C172" s="507" t="s">
        <v>14</v>
      </c>
      <c r="D172" s="507"/>
      <c r="E172" s="12">
        <f>ECSF!E20</f>
        <v>0</v>
      </c>
    </row>
    <row r="173" spans="2:5">
      <c r="B173" s="511"/>
      <c r="C173" s="507" t="s">
        <v>16</v>
      </c>
      <c r="D173" s="507"/>
      <c r="E173" s="12">
        <f>ECSF!E21</f>
        <v>0</v>
      </c>
    </row>
    <row r="174" spans="2:5" ht="15" customHeight="1">
      <c r="B174" s="511"/>
      <c r="C174" s="507" t="s">
        <v>18</v>
      </c>
      <c r="D174" s="507"/>
      <c r="E174" s="12">
        <f>ECSF!E22</f>
        <v>0</v>
      </c>
    </row>
    <row r="175" spans="2:5" ht="15" customHeight="1">
      <c r="B175" s="511"/>
      <c r="C175" s="507" t="s">
        <v>20</v>
      </c>
      <c r="D175" s="507"/>
      <c r="E175" s="12">
        <f>ECSF!E23</f>
        <v>0</v>
      </c>
    </row>
    <row r="176" spans="2:5">
      <c r="B176" s="511"/>
      <c r="C176" s="507" t="s">
        <v>22</v>
      </c>
      <c r="D176" s="507"/>
      <c r="E176" s="12">
        <f>ECSF!E24</f>
        <v>0</v>
      </c>
    </row>
    <row r="177" spans="2:5" ht="15" customHeight="1">
      <c r="B177" s="511"/>
      <c r="C177" s="510" t="s">
        <v>27</v>
      </c>
      <c r="D177" s="510"/>
      <c r="E177" s="11">
        <f>ECSF!E26</f>
        <v>0</v>
      </c>
    </row>
    <row r="178" spans="2:5">
      <c r="B178" s="511"/>
      <c r="C178" s="507" t="s">
        <v>29</v>
      </c>
      <c r="D178" s="507"/>
      <c r="E178" s="12">
        <f>ECSF!E28</f>
        <v>0</v>
      </c>
    </row>
    <row r="179" spans="2:5" ht="15" customHeight="1">
      <c r="B179" s="511"/>
      <c r="C179" s="507" t="s">
        <v>31</v>
      </c>
      <c r="D179" s="507"/>
      <c r="E179" s="12">
        <f>ECSF!E29</f>
        <v>0</v>
      </c>
    </row>
    <row r="180" spans="2:5" ht="15" customHeight="1">
      <c r="B180" s="511"/>
      <c r="C180" s="507" t="s">
        <v>33</v>
      </c>
      <c r="D180" s="507"/>
      <c r="E180" s="12">
        <f>ECSF!E30</f>
        <v>0</v>
      </c>
    </row>
    <row r="181" spans="2:5" ht="15" customHeight="1">
      <c r="B181" s="511"/>
      <c r="C181" s="507" t="s">
        <v>35</v>
      </c>
      <c r="D181" s="507"/>
      <c r="E181" s="12">
        <f>ECSF!E31</f>
        <v>0</v>
      </c>
    </row>
    <row r="182" spans="2:5" ht="15" customHeight="1">
      <c r="B182" s="511"/>
      <c r="C182" s="507" t="s">
        <v>37</v>
      </c>
      <c r="D182" s="507"/>
      <c r="E182" s="12">
        <f>ECSF!E32</f>
        <v>0</v>
      </c>
    </row>
    <row r="183" spans="2:5" ht="15" customHeight="1">
      <c r="B183" s="511"/>
      <c r="C183" s="507" t="s">
        <v>39</v>
      </c>
      <c r="D183" s="507"/>
      <c r="E183" s="12">
        <f>ECSF!E33</f>
        <v>0</v>
      </c>
    </row>
    <row r="184" spans="2:5" ht="15" customHeight="1">
      <c r="B184" s="511"/>
      <c r="C184" s="507" t="s">
        <v>41</v>
      </c>
      <c r="D184" s="507"/>
      <c r="E184" s="12">
        <f>ECSF!E34</f>
        <v>0</v>
      </c>
    </row>
    <row r="185" spans="2:5" ht="15" customHeight="1">
      <c r="B185" s="511"/>
      <c r="C185" s="507" t="s">
        <v>42</v>
      </c>
      <c r="D185" s="507"/>
      <c r="E185" s="12">
        <f>ECSF!E35</f>
        <v>0</v>
      </c>
    </row>
    <row r="186" spans="2:5" ht="15" customHeight="1">
      <c r="B186" s="511"/>
      <c r="C186" s="507" t="s">
        <v>44</v>
      </c>
      <c r="D186" s="507"/>
      <c r="E186" s="12">
        <f>ECSF!E36</f>
        <v>0</v>
      </c>
    </row>
    <row r="187" spans="2:5" ht="15" customHeight="1">
      <c r="B187" s="511"/>
      <c r="C187" s="510" t="s">
        <v>7</v>
      </c>
      <c r="D187" s="510"/>
      <c r="E187" s="11">
        <f>ECSF!J14</f>
        <v>112853</v>
      </c>
    </row>
    <row r="188" spans="2:5">
      <c r="B188" s="511"/>
      <c r="C188" s="510" t="s">
        <v>9</v>
      </c>
      <c r="D188" s="510"/>
      <c r="E188" s="11">
        <f>ECSF!J16</f>
        <v>112853</v>
      </c>
    </row>
    <row r="189" spans="2:5">
      <c r="B189" s="511"/>
      <c r="C189" s="507" t="s">
        <v>11</v>
      </c>
      <c r="D189" s="507"/>
      <c r="E189" s="12">
        <f>ECSF!J18</f>
        <v>112853</v>
      </c>
    </row>
    <row r="190" spans="2:5">
      <c r="B190" s="511"/>
      <c r="C190" s="507" t="s">
        <v>13</v>
      </c>
      <c r="D190" s="507"/>
      <c r="E190" s="12">
        <f>ECSF!J19</f>
        <v>0</v>
      </c>
    </row>
    <row r="191" spans="2:5" ht="15" customHeight="1">
      <c r="B191" s="511"/>
      <c r="C191" s="507" t="s">
        <v>15</v>
      </c>
      <c r="D191" s="507"/>
      <c r="E191" s="12">
        <f>ECSF!J20</f>
        <v>0</v>
      </c>
    </row>
    <row r="192" spans="2:5">
      <c r="B192" s="511"/>
      <c r="C192" s="507" t="s">
        <v>17</v>
      </c>
      <c r="D192" s="507"/>
      <c r="E192" s="12">
        <f>ECSF!J21</f>
        <v>0</v>
      </c>
    </row>
    <row r="193" spans="2:5" ht="15" customHeight="1">
      <c r="B193" s="511"/>
      <c r="C193" s="507" t="s">
        <v>19</v>
      </c>
      <c r="D193" s="507"/>
      <c r="E193" s="12">
        <f>ECSF!J22</f>
        <v>0</v>
      </c>
    </row>
    <row r="194" spans="2:5" ht="15" customHeight="1">
      <c r="B194" s="511"/>
      <c r="C194" s="507" t="s">
        <v>21</v>
      </c>
      <c r="D194" s="507"/>
      <c r="E194" s="12">
        <f>ECSF!J23</f>
        <v>0</v>
      </c>
    </row>
    <row r="195" spans="2:5" ht="15" customHeight="1">
      <c r="B195" s="511"/>
      <c r="C195" s="507" t="s">
        <v>23</v>
      </c>
      <c r="D195" s="507"/>
      <c r="E195" s="12">
        <f>ECSF!J24</f>
        <v>0</v>
      </c>
    </row>
    <row r="196" spans="2:5" ht="15" customHeight="1">
      <c r="B196" s="511"/>
      <c r="C196" s="507" t="s">
        <v>24</v>
      </c>
      <c r="D196" s="507"/>
      <c r="E196" s="12">
        <f>ECSF!J25</f>
        <v>0</v>
      </c>
    </row>
    <row r="197" spans="2:5" ht="15" customHeight="1">
      <c r="B197" s="511"/>
      <c r="C197" s="513" t="s">
        <v>28</v>
      </c>
      <c r="D197" s="513"/>
      <c r="E197" s="11">
        <f>ECSF!J27</f>
        <v>0</v>
      </c>
    </row>
    <row r="198" spans="2:5" ht="15" customHeight="1">
      <c r="B198" s="511"/>
      <c r="C198" s="507" t="s">
        <v>30</v>
      </c>
      <c r="D198" s="507"/>
      <c r="E198" s="12">
        <f>ECSF!J29</f>
        <v>0</v>
      </c>
    </row>
    <row r="199" spans="2:5" ht="15" customHeight="1">
      <c r="B199" s="511"/>
      <c r="C199" s="507" t="s">
        <v>32</v>
      </c>
      <c r="D199" s="507"/>
      <c r="E199" s="12">
        <f>ECSF!J30</f>
        <v>0</v>
      </c>
    </row>
    <row r="200" spans="2:5" ht="15" customHeight="1">
      <c r="B200" s="511"/>
      <c r="C200" s="507" t="s">
        <v>34</v>
      </c>
      <c r="D200" s="507"/>
      <c r="E200" s="12">
        <f>ECSF!J31</f>
        <v>0</v>
      </c>
    </row>
    <row r="201" spans="2:5">
      <c r="B201" s="511"/>
      <c r="C201" s="507" t="s">
        <v>36</v>
      </c>
      <c r="D201" s="507"/>
      <c r="E201" s="12">
        <f>ECSF!J32</f>
        <v>0</v>
      </c>
    </row>
    <row r="202" spans="2:5" ht="15" customHeight="1">
      <c r="B202" s="511"/>
      <c r="C202" s="507" t="s">
        <v>38</v>
      </c>
      <c r="D202" s="507"/>
      <c r="E202" s="12">
        <f>ECSF!J33</f>
        <v>0</v>
      </c>
    </row>
    <row r="203" spans="2:5">
      <c r="B203" s="511"/>
      <c r="C203" s="507" t="s">
        <v>40</v>
      </c>
      <c r="D203" s="507"/>
      <c r="E203" s="12">
        <f>ECSF!J34</f>
        <v>0</v>
      </c>
    </row>
    <row r="204" spans="2:5" ht="15" customHeight="1">
      <c r="B204" s="511"/>
      <c r="C204" s="510" t="s">
        <v>47</v>
      </c>
      <c r="D204" s="510"/>
      <c r="E204" s="11">
        <f>ECSF!J36</f>
        <v>0</v>
      </c>
    </row>
    <row r="205" spans="2:5" ht="15" customHeight="1">
      <c r="B205" s="511"/>
      <c r="C205" s="510" t="s">
        <v>49</v>
      </c>
      <c r="D205" s="510"/>
      <c r="E205" s="11">
        <f>ECSF!J38</f>
        <v>0</v>
      </c>
    </row>
    <row r="206" spans="2:5" ht="15" customHeight="1">
      <c r="B206" s="511"/>
      <c r="C206" s="507" t="s">
        <v>50</v>
      </c>
      <c r="D206" s="507"/>
      <c r="E206" s="12">
        <f>ECSF!J40</f>
        <v>0</v>
      </c>
    </row>
    <row r="207" spans="2:5" ht="15" customHeight="1">
      <c r="B207" s="511"/>
      <c r="C207" s="507" t="s">
        <v>51</v>
      </c>
      <c r="D207" s="507"/>
      <c r="E207" s="12">
        <f>ECSF!J41</f>
        <v>0</v>
      </c>
    </row>
    <row r="208" spans="2:5" ht="15" customHeight="1">
      <c r="B208" s="511"/>
      <c r="C208" s="507" t="s">
        <v>52</v>
      </c>
      <c r="D208" s="507"/>
      <c r="E208" s="12">
        <f>ECSF!J42</f>
        <v>0</v>
      </c>
    </row>
    <row r="209" spans="2:5" ht="15" customHeight="1">
      <c r="B209" s="511"/>
      <c r="C209" s="510" t="s">
        <v>53</v>
      </c>
      <c r="D209" s="510"/>
      <c r="E209" s="11">
        <f>ECSF!J44</f>
        <v>0</v>
      </c>
    </row>
    <row r="210" spans="2:5">
      <c r="B210" s="511"/>
      <c r="C210" s="507" t="s">
        <v>54</v>
      </c>
      <c r="D210" s="507"/>
      <c r="E210" s="12">
        <f>ECSF!J46</f>
        <v>0</v>
      </c>
    </row>
    <row r="211" spans="2:5" ht="15" customHeight="1">
      <c r="B211" s="511"/>
      <c r="C211" s="507" t="s">
        <v>55</v>
      </c>
      <c r="D211" s="507"/>
      <c r="E211" s="12">
        <f>ECSF!J47</f>
        <v>0</v>
      </c>
    </row>
    <row r="212" spans="2:5">
      <c r="B212" s="511"/>
      <c r="C212" s="507" t="s">
        <v>56</v>
      </c>
      <c r="D212" s="507"/>
      <c r="E212" s="12">
        <f>ECSF!J48</f>
        <v>0</v>
      </c>
    </row>
    <row r="213" spans="2:5" ht="15" customHeight="1">
      <c r="B213" s="511"/>
      <c r="C213" s="507" t="s">
        <v>57</v>
      </c>
      <c r="D213" s="507"/>
      <c r="E213" s="12">
        <f>ECSF!J49</f>
        <v>0</v>
      </c>
    </row>
    <row r="214" spans="2:5">
      <c r="B214" s="511"/>
      <c r="C214" s="507" t="s">
        <v>58</v>
      </c>
      <c r="D214" s="507"/>
      <c r="E214" s="12">
        <f>ECSF!J50</f>
        <v>0</v>
      </c>
    </row>
    <row r="215" spans="2:5">
      <c r="B215" s="511"/>
      <c r="C215" s="510" t="s">
        <v>59</v>
      </c>
      <c r="D215" s="510"/>
      <c r="E215" s="11">
        <f>ECSF!J52</f>
        <v>0</v>
      </c>
    </row>
    <row r="216" spans="2:5">
      <c r="B216" s="511"/>
      <c r="C216" s="507" t="s">
        <v>60</v>
      </c>
      <c r="D216" s="507"/>
      <c r="E216" s="12">
        <f>ECSF!J54</f>
        <v>0</v>
      </c>
    </row>
    <row r="217" spans="2:5" ht="15.75" thickBot="1">
      <c r="B217" s="512"/>
      <c r="C217" s="507" t="s">
        <v>61</v>
      </c>
      <c r="D217" s="507"/>
      <c r="E217" s="12">
        <f>ECSF!J55</f>
        <v>0</v>
      </c>
    </row>
    <row r="218" spans="2:5">
      <c r="C218" s="515" t="s">
        <v>74</v>
      </c>
      <c r="D218" s="5" t="s">
        <v>64</v>
      </c>
      <c r="E218" s="15" t="str">
        <f>ECSF!C62</f>
        <v>Nombre de quien autoriza</v>
      </c>
    </row>
    <row r="219" spans="2:5">
      <c r="C219" s="516"/>
      <c r="D219" s="5" t="s">
        <v>65</v>
      </c>
      <c r="E219" s="15" t="str">
        <f>ECSF!C63</f>
        <v>Cargo de quien autoriza</v>
      </c>
    </row>
    <row r="220" spans="2:5">
      <c r="C220" s="516" t="s">
        <v>73</v>
      </c>
      <c r="D220" s="5" t="s">
        <v>64</v>
      </c>
      <c r="E220" s="15" t="str">
        <f>ECSF!G62</f>
        <v>Nombre de quien elabora</v>
      </c>
    </row>
    <row r="221" spans="2:5">
      <c r="C221" s="516"/>
      <c r="D221" s="5" t="s">
        <v>65</v>
      </c>
      <c r="E221" s="15" t="str">
        <f>ECSF!G63</f>
        <v>Cargo de quien elabora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opLeftCell="A2" zoomScale="110" zoomScaleNormal="110" workbookViewId="0">
      <selection activeCell="C5" sqref="C5:I5"/>
    </sheetView>
  </sheetViews>
  <sheetFormatPr baseColWidth="10" defaultColWidth="11.42578125" defaultRowHeight="12"/>
  <cols>
    <col min="1" max="1" width="1.140625" style="72" customWidth="1"/>
    <col min="2" max="2" width="11.7109375" style="72" customWidth="1"/>
    <col min="3" max="3" width="54.42578125" style="72" customWidth="1"/>
    <col min="4" max="4" width="19.140625" style="153" customWidth="1"/>
    <col min="5" max="5" width="19.28515625" style="72" customWidth="1"/>
    <col min="6" max="6" width="19" style="72" customWidth="1"/>
    <col min="7" max="7" width="21.28515625" style="72" customWidth="1"/>
    <col min="8" max="8" width="18.7109375" style="72" customWidth="1"/>
    <col min="9" max="9" width="1.140625" style="72" customWidth="1"/>
    <col min="10" max="16384" width="11.42578125" style="72"/>
  </cols>
  <sheetData>
    <row r="1" spans="1:13" s="83" customFormat="1" ht="6" customHeight="1">
      <c r="B1" s="84"/>
      <c r="C1" s="521"/>
      <c r="D1" s="521"/>
      <c r="E1" s="521"/>
      <c r="F1" s="517"/>
      <c r="G1" s="517"/>
      <c r="H1" s="517"/>
      <c r="I1" s="127"/>
      <c r="J1" s="113"/>
      <c r="K1" s="113"/>
    </row>
    <row r="2" spans="1:13" s="83" customFormat="1" ht="6" customHeight="1">
      <c r="B2" s="84"/>
    </row>
    <row r="3" spans="1:13" s="83" customFormat="1" ht="14.1" customHeight="1">
      <c r="B3" s="85"/>
      <c r="C3" s="482" t="s">
        <v>609</v>
      </c>
      <c r="D3" s="482"/>
      <c r="E3" s="482"/>
      <c r="F3" s="482"/>
      <c r="G3" s="482"/>
      <c r="H3" s="482"/>
      <c r="I3" s="482"/>
      <c r="J3" s="72"/>
      <c r="K3" s="72"/>
    </row>
    <row r="4" spans="1:13" s="83" customFormat="1" ht="14.1" customHeight="1">
      <c r="B4" s="85"/>
      <c r="C4" s="482" t="s">
        <v>148</v>
      </c>
      <c r="D4" s="482"/>
      <c r="E4" s="482"/>
      <c r="F4" s="482"/>
      <c r="G4" s="482"/>
      <c r="H4" s="482"/>
      <c r="I4" s="482"/>
      <c r="J4" s="72"/>
      <c r="K4" s="72"/>
    </row>
    <row r="5" spans="1:13" s="83" customFormat="1" ht="14.1" customHeight="1">
      <c r="B5" s="85"/>
      <c r="C5" s="482" t="s">
        <v>665</v>
      </c>
      <c r="D5" s="482"/>
      <c r="E5" s="482"/>
      <c r="F5" s="482"/>
      <c r="G5" s="482"/>
      <c r="H5" s="482"/>
      <c r="I5" s="482"/>
      <c r="J5" s="72"/>
      <c r="K5" s="72"/>
    </row>
    <row r="6" spans="1:13" s="83" customFormat="1" ht="14.1" customHeight="1">
      <c r="B6" s="85"/>
      <c r="C6" s="482" t="s">
        <v>1</v>
      </c>
      <c r="D6" s="482"/>
      <c r="E6" s="482"/>
      <c r="F6" s="482"/>
      <c r="G6" s="482"/>
      <c r="H6" s="482"/>
      <c r="I6" s="482"/>
      <c r="J6" s="72"/>
      <c r="K6" s="72"/>
    </row>
    <row r="7" spans="1:13" s="83" customFormat="1" ht="20.100000000000001" customHeight="1">
      <c r="A7" s="86"/>
      <c r="B7" s="87" t="s">
        <v>4</v>
      </c>
      <c r="C7" s="530" t="s">
        <v>414</v>
      </c>
      <c r="D7" s="530"/>
      <c r="E7" s="530"/>
      <c r="F7" s="530"/>
      <c r="G7" s="530"/>
      <c r="H7" s="77"/>
      <c r="I7" s="470"/>
      <c r="J7" s="128"/>
      <c r="K7" s="128"/>
      <c r="L7" s="128"/>
      <c r="M7" s="128"/>
    </row>
    <row r="8" spans="1:13" s="83" customFormat="1" ht="6.75" customHeight="1">
      <c r="A8" s="518"/>
      <c r="B8" s="518"/>
      <c r="C8" s="518"/>
      <c r="D8" s="518"/>
      <c r="E8" s="518"/>
      <c r="F8" s="518"/>
      <c r="G8" s="518"/>
      <c r="H8" s="518"/>
      <c r="I8" s="518"/>
    </row>
    <row r="9" spans="1:13" s="83" customFormat="1" ht="3" customHeight="1">
      <c r="A9" s="518"/>
      <c r="B9" s="518"/>
      <c r="C9" s="518"/>
      <c r="D9" s="518"/>
      <c r="E9" s="518"/>
      <c r="F9" s="518"/>
      <c r="G9" s="518"/>
      <c r="H9" s="518"/>
      <c r="I9" s="518"/>
    </row>
    <row r="10" spans="1:13" s="133" customFormat="1">
      <c r="A10" s="129"/>
      <c r="B10" s="522" t="s">
        <v>75</v>
      </c>
      <c r="C10" s="522"/>
      <c r="D10" s="130" t="s">
        <v>149</v>
      </c>
      <c r="E10" s="130" t="s">
        <v>150</v>
      </c>
      <c r="F10" s="131" t="s">
        <v>151</v>
      </c>
      <c r="G10" s="131" t="s">
        <v>152</v>
      </c>
      <c r="H10" s="131" t="s">
        <v>153</v>
      </c>
      <c r="I10" s="132"/>
    </row>
    <row r="11" spans="1:13" s="133" customFormat="1">
      <c r="A11" s="134"/>
      <c r="B11" s="523"/>
      <c r="C11" s="523"/>
      <c r="D11" s="135">
        <v>1</v>
      </c>
      <c r="E11" s="135">
        <v>2</v>
      </c>
      <c r="F11" s="136">
        <v>3</v>
      </c>
      <c r="G11" s="136" t="s">
        <v>154</v>
      </c>
      <c r="H11" s="136" t="s">
        <v>155</v>
      </c>
      <c r="I11" s="137"/>
    </row>
    <row r="12" spans="1:13" s="83" customFormat="1" ht="3" customHeight="1">
      <c r="A12" s="524"/>
      <c r="B12" s="518"/>
      <c r="C12" s="518"/>
      <c r="D12" s="518"/>
      <c r="E12" s="518"/>
      <c r="F12" s="518"/>
      <c r="G12" s="518"/>
      <c r="H12" s="518"/>
      <c r="I12" s="525"/>
    </row>
    <row r="13" spans="1:13" s="83" customFormat="1" ht="3" customHeight="1">
      <c r="A13" s="526"/>
      <c r="B13" s="527"/>
      <c r="C13" s="527"/>
      <c r="D13" s="527"/>
      <c r="E13" s="527"/>
      <c r="F13" s="527"/>
      <c r="G13" s="527"/>
      <c r="H13" s="527"/>
      <c r="I13" s="528"/>
      <c r="J13" s="72"/>
      <c r="K13" s="72"/>
    </row>
    <row r="14" spans="1:13" s="83" customFormat="1">
      <c r="A14" s="99"/>
      <c r="B14" s="529" t="s">
        <v>6</v>
      </c>
      <c r="C14" s="529"/>
      <c r="D14" s="138">
        <f>+D16+D26</f>
        <v>11493836</v>
      </c>
      <c r="E14" s="138">
        <f>+E16+E26</f>
        <v>13891467</v>
      </c>
      <c r="F14" s="138">
        <f>+F16+F26</f>
        <v>15846280</v>
      </c>
      <c r="G14" s="138">
        <f t="shared" ref="G14:H14" si="0">+G16+G26</f>
        <v>9539023</v>
      </c>
      <c r="H14" s="138">
        <f t="shared" si="0"/>
        <v>-1954813</v>
      </c>
      <c r="I14" s="139"/>
      <c r="J14" s="72"/>
      <c r="K14" s="72"/>
    </row>
    <row r="15" spans="1:13" s="83" customFormat="1" ht="5.0999999999999996" customHeight="1">
      <c r="A15" s="99"/>
      <c r="B15" s="140"/>
      <c r="C15" s="140"/>
      <c r="D15" s="138"/>
      <c r="E15" s="138"/>
      <c r="F15" s="138"/>
      <c r="G15" s="138"/>
      <c r="H15" s="138"/>
      <c r="I15" s="139"/>
      <c r="J15" s="72"/>
      <c r="K15" s="72"/>
    </row>
    <row r="16" spans="1:13" s="83" customFormat="1" ht="20.25">
      <c r="A16" s="141"/>
      <c r="B16" s="520" t="s">
        <v>8</v>
      </c>
      <c r="C16" s="520"/>
      <c r="D16" s="142">
        <f>SUM(D18:D24)</f>
        <v>6507525</v>
      </c>
      <c r="E16" s="142">
        <f>SUM(E18:E24)</f>
        <v>13891467</v>
      </c>
      <c r="F16" s="142">
        <f>SUM(F18:F24)</f>
        <v>15846280</v>
      </c>
      <c r="G16" s="142">
        <f>D16+E16-F16</f>
        <v>4552712</v>
      </c>
      <c r="H16" s="142">
        <f>G16-D16</f>
        <v>-1954813</v>
      </c>
      <c r="I16" s="143"/>
      <c r="J16" s="72"/>
      <c r="K16" s="144"/>
    </row>
    <row r="17" spans="1:14" s="83" customFormat="1" ht="5.0999999999999996" customHeight="1">
      <c r="A17" s="89"/>
      <c r="B17" s="84"/>
      <c r="C17" s="84"/>
      <c r="D17" s="145"/>
      <c r="E17" s="145"/>
      <c r="F17" s="145"/>
      <c r="G17" s="145"/>
      <c r="H17" s="145"/>
      <c r="I17" s="146"/>
      <c r="J17" s="72"/>
      <c r="K17" s="144"/>
    </row>
    <row r="18" spans="1:14" s="83" customFormat="1" ht="19.5" customHeight="1">
      <c r="A18" s="89"/>
      <c r="B18" s="519" t="s">
        <v>10</v>
      </c>
      <c r="C18" s="519"/>
      <c r="D18" s="147">
        <v>6504525</v>
      </c>
      <c r="E18" s="147">
        <v>13884170</v>
      </c>
      <c r="F18" s="147">
        <v>15838983</v>
      </c>
      <c r="G18" s="98">
        <f>D18+E18-F18</f>
        <v>4549712</v>
      </c>
      <c r="H18" s="98">
        <f>G18-D18</f>
        <v>-1954813</v>
      </c>
      <c r="I18" s="146"/>
      <c r="J18" s="72"/>
      <c r="K18" s="144" t="str">
        <f>IF(G18=ESF!D18," ","Error")</f>
        <v xml:space="preserve"> </v>
      </c>
    </row>
    <row r="19" spans="1:14" s="83" customFormat="1" ht="19.5" customHeight="1">
      <c r="A19" s="89"/>
      <c r="B19" s="519" t="s">
        <v>12</v>
      </c>
      <c r="C19" s="519"/>
      <c r="D19" s="147">
        <f>+ESF!E19</f>
        <v>3000</v>
      </c>
      <c r="E19" s="147">
        <v>7297</v>
      </c>
      <c r="F19" s="147">
        <v>7297</v>
      </c>
      <c r="G19" s="98">
        <f t="shared" ref="G19:G24" si="1">D19+E19-F19</f>
        <v>3000</v>
      </c>
      <c r="H19" s="98">
        <f t="shared" ref="H19:H24" si="2">G19-D19</f>
        <v>0</v>
      </c>
      <c r="I19" s="146"/>
      <c r="J19" s="72"/>
      <c r="K19" s="144" t="str">
        <f>IF(G19=ESF!D19," ","Error")</f>
        <v xml:space="preserve"> </v>
      </c>
    </row>
    <row r="20" spans="1:14" s="83" customFormat="1" ht="19.5" customHeight="1">
      <c r="A20" s="89"/>
      <c r="B20" s="519" t="s">
        <v>14</v>
      </c>
      <c r="C20" s="519"/>
      <c r="D20" s="147">
        <f>+ESF!E20</f>
        <v>0</v>
      </c>
      <c r="E20" s="147">
        <v>0</v>
      </c>
      <c r="F20" s="147">
        <v>0</v>
      </c>
      <c r="G20" s="98">
        <f t="shared" si="1"/>
        <v>0</v>
      </c>
      <c r="H20" s="98">
        <f t="shared" si="2"/>
        <v>0</v>
      </c>
      <c r="I20" s="146"/>
      <c r="J20" s="72"/>
      <c r="K20" s="144" t="str">
        <f>IF(G20=ESF!D20," ","Error")</f>
        <v xml:space="preserve"> </v>
      </c>
    </row>
    <row r="21" spans="1:14" s="83" customFormat="1" ht="19.5" customHeight="1">
      <c r="A21" s="89"/>
      <c r="B21" s="519" t="s">
        <v>16</v>
      </c>
      <c r="C21" s="519"/>
      <c r="D21" s="147">
        <f>+ESF!E21</f>
        <v>0</v>
      </c>
      <c r="E21" s="147">
        <v>0</v>
      </c>
      <c r="F21" s="147">
        <v>0</v>
      </c>
      <c r="G21" s="98">
        <f t="shared" si="1"/>
        <v>0</v>
      </c>
      <c r="H21" s="98">
        <f t="shared" si="2"/>
        <v>0</v>
      </c>
      <c r="I21" s="146"/>
      <c r="J21" s="72"/>
      <c r="K21" s="144" t="str">
        <f>IF(G21=ESF!D21," ","Error")</f>
        <v xml:space="preserve"> </v>
      </c>
      <c r="N21" s="83" t="s">
        <v>137</v>
      </c>
    </row>
    <row r="22" spans="1:14" s="83" customFormat="1" ht="19.5" customHeight="1">
      <c r="A22" s="89"/>
      <c r="B22" s="519" t="s">
        <v>18</v>
      </c>
      <c r="C22" s="519"/>
      <c r="D22" s="147">
        <f>+ESF!E22</f>
        <v>0</v>
      </c>
      <c r="E22" s="147">
        <v>0</v>
      </c>
      <c r="F22" s="147">
        <v>0</v>
      </c>
      <c r="G22" s="98">
        <f t="shared" si="1"/>
        <v>0</v>
      </c>
      <c r="H22" s="98">
        <f t="shared" si="2"/>
        <v>0</v>
      </c>
      <c r="I22" s="146"/>
      <c r="J22" s="72"/>
      <c r="K22" s="144" t="str">
        <f>IF(G22=ESF!D22," ","Error")</f>
        <v xml:space="preserve"> </v>
      </c>
    </row>
    <row r="23" spans="1:14" s="83" customFormat="1" ht="19.5" customHeight="1">
      <c r="A23" s="89"/>
      <c r="B23" s="519" t="s">
        <v>20</v>
      </c>
      <c r="C23" s="519"/>
      <c r="D23" s="147">
        <f>+ESF!E23</f>
        <v>0</v>
      </c>
      <c r="E23" s="147">
        <v>0</v>
      </c>
      <c r="F23" s="147">
        <v>0</v>
      </c>
      <c r="G23" s="98">
        <f t="shared" si="1"/>
        <v>0</v>
      </c>
      <c r="H23" s="98">
        <f t="shared" si="2"/>
        <v>0</v>
      </c>
      <c r="I23" s="146"/>
      <c r="J23" s="72"/>
      <c r="K23" s="144" t="str">
        <f>IF(G23=ESF!D23," ","Error")</f>
        <v xml:space="preserve"> </v>
      </c>
      <c r="L23" s="83" t="s">
        <v>137</v>
      </c>
    </row>
    <row r="24" spans="1:14" ht="19.5" customHeight="1">
      <c r="A24" s="89"/>
      <c r="B24" s="519" t="s">
        <v>22</v>
      </c>
      <c r="C24" s="519"/>
      <c r="D24" s="147">
        <f>+ESF!E24</f>
        <v>0</v>
      </c>
      <c r="E24" s="147">
        <v>0</v>
      </c>
      <c r="F24" s="147">
        <v>0</v>
      </c>
      <c r="G24" s="98">
        <f t="shared" si="1"/>
        <v>0</v>
      </c>
      <c r="H24" s="98">
        <f t="shared" si="2"/>
        <v>0</v>
      </c>
      <c r="I24" s="146"/>
      <c r="K24" s="144" t="str">
        <f>IF(G24=ESF!D24," ","Error")</f>
        <v xml:space="preserve"> </v>
      </c>
    </row>
    <row r="25" spans="1:14" ht="20.25">
      <c r="A25" s="89"/>
      <c r="B25" s="148"/>
      <c r="C25" s="148"/>
      <c r="D25" s="149"/>
      <c r="E25" s="149"/>
      <c r="F25" s="149"/>
      <c r="G25" s="149"/>
      <c r="H25" s="149"/>
      <c r="I25" s="146"/>
      <c r="K25" s="144"/>
    </row>
    <row r="26" spans="1:14" ht="20.25">
      <c r="A26" s="141"/>
      <c r="B26" s="520" t="s">
        <v>27</v>
      </c>
      <c r="C26" s="520"/>
      <c r="D26" s="142">
        <f>SUM(D28:D36)</f>
        <v>4986311</v>
      </c>
      <c r="E26" s="142">
        <f>SUM(E28:E36)</f>
        <v>0</v>
      </c>
      <c r="F26" s="142">
        <f>SUM(F28:F36)</f>
        <v>0</v>
      </c>
      <c r="G26" s="142">
        <f>D26+E26-F26</f>
        <v>4986311</v>
      </c>
      <c r="H26" s="142">
        <f>G26-D26</f>
        <v>0</v>
      </c>
      <c r="I26" s="143"/>
      <c r="K26" s="144"/>
    </row>
    <row r="27" spans="1:14" ht="5.0999999999999996" customHeight="1">
      <c r="A27" s="89"/>
      <c r="B27" s="84"/>
      <c r="C27" s="148"/>
      <c r="D27" s="145"/>
      <c r="E27" s="145"/>
      <c r="F27" s="145"/>
      <c r="G27" s="145"/>
      <c r="H27" s="145"/>
      <c r="I27" s="146"/>
      <c r="K27" s="144"/>
    </row>
    <row r="28" spans="1:14" ht="19.5" customHeight="1">
      <c r="A28" s="89"/>
      <c r="B28" s="519" t="s">
        <v>29</v>
      </c>
      <c r="C28" s="519"/>
      <c r="D28" s="147">
        <f>+ESF!E31</f>
        <v>0</v>
      </c>
      <c r="E28" s="147">
        <v>0</v>
      </c>
      <c r="F28" s="147">
        <v>0</v>
      </c>
      <c r="G28" s="98">
        <f>D28+E28-F28</f>
        <v>0</v>
      </c>
      <c r="H28" s="98">
        <f>G28-D28</f>
        <v>0</v>
      </c>
      <c r="I28" s="146"/>
      <c r="K28" s="144" t="str">
        <f>IF(G28=ESF!D31," ","error")</f>
        <v xml:space="preserve"> </v>
      </c>
    </row>
    <row r="29" spans="1:14" ht="19.5" customHeight="1">
      <c r="A29" s="89"/>
      <c r="B29" s="519" t="s">
        <v>31</v>
      </c>
      <c r="C29" s="519"/>
      <c r="D29" s="147">
        <f>+ESF!E32</f>
        <v>0</v>
      </c>
      <c r="E29" s="147">
        <v>0</v>
      </c>
      <c r="F29" s="147">
        <v>0</v>
      </c>
      <c r="G29" s="98">
        <f t="shared" ref="G29:G36" si="3">D29+E29-F29</f>
        <v>0</v>
      </c>
      <c r="H29" s="98">
        <f t="shared" ref="H29:H36" si="4">G29-D29</f>
        <v>0</v>
      </c>
      <c r="I29" s="146"/>
      <c r="K29" s="144" t="str">
        <f>IF(G29=ESF!D32," ","error")</f>
        <v xml:space="preserve"> </v>
      </c>
    </row>
    <row r="30" spans="1:14" ht="19.5" customHeight="1">
      <c r="A30" s="89"/>
      <c r="B30" s="519" t="s">
        <v>33</v>
      </c>
      <c r="C30" s="519"/>
      <c r="D30" s="147">
        <f>+ESF!E33</f>
        <v>0</v>
      </c>
      <c r="E30" s="147">
        <v>0</v>
      </c>
      <c r="F30" s="147">
        <v>0</v>
      </c>
      <c r="G30" s="98">
        <f t="shared" si="3"/>
        <v>0</v>
      </c>
      <c r="H30" s="98">
        <f t="shared" si="4"/>
        <v>0</v>
      </c>
      <c r="I30" s="146"/>
      <c r="K30" s="144" t="str">
        <f>IF(G30=ESF!D33," ","error")</f>
        <v xml:space="preserve"> </v>
      </c>
    </row>
    <row r="31" spans="1:14" ht="19.5" customHeight="1">
      <c r="A31" s="89"/>
      <c r="B31" s="519" t="s">
        <v>156</v>
      </c>
      <c r="C31" s="519"/>
      <c r="D31" s="147">
        <f>+ESF!E34</f>
        <v>1479876</v>
      </c>
      <c r="E31" s="147">
        <v>0</v>
      </c>
      <c r="F31" s="147">
        <v>0</v>
      </c>
      <c r="G31" s="98">
        <f t="shared" si="3"/>
        <v>1479876</v>
      </c>
      <c r="H31" s="98">
        <f t="shared" si="4"/>
        <v>0</v>
      </c>
      <c r="I31" s="146"/>
      <c r="K31" s="144" t="str">
        <f>IF(G31=ESF!D34," ","error")</f>
        <v xml:space="preserve"> </v>
      </c>
    </row>
    <row r="32" spans="1:14" ht="19.5" customHeight="1">
      <c r="A32" s="89"/>
      <c r="B32" s="519" t="s">
        <v>37</v>
      </c>
      <c r="C32" s="519"/>
      <c r="D32" s="147">
        <f>+ESF!E35</f>
        <v>3506435</v>
      </c>
      <c r="E32" s="147">
        <v>0</v>
      </c>
      <c r="F32" s="147">
        <v>0</v>
      </c>
      <c r="G32" s="98">
        <f t="shared" si="3"/>
        <v>3506435</v>
      </c>
      <c r="H32" s="98">
        <f t="shared" si="4"/>
        <v>0</v>
      </c>
      <c r="I32" s="146"/>
      <c r="K32" s="144" t="str">
        <f>IF(G32=ESF!D35," ","error")</f>
        <v xml:space="preserve"> </v>
      </c>
    </row>
    <row r="33" spans="1:17" ht="19.5" customHeight="1">
      <c r="A33" s="89"/>
      <c r="B33" s="519" t="s">
        <v>39</v>
      </c>
      <c r="C33" s="519"/>
      <c r="D33" s="147">
        <f>+ESF!E36</f>
        <v>0</v>
      </c>
      <c r="E33" s="147">
        <v>0</v>
      </c>
      <c r="F33" s="147">
        <v>0</v>
      </c>
      <c r="G33" s="98">
        <f t="shared" si="3"/>
        <v>0</v>
      </c>
      <c r="H33" s="98">
        <f t="shared" si="4"/>
        <v>0</v>
      </c>
      <c r="I33" s="146"/>
      <c r="K33" s="144" t="str">
        <f>IF(G33=ESF!D36," ","error")</f>
        <v xml:space="preserve"> </v>
      </c>
    </row>
    <row r="34" spans="1:17" ht="19.5" customHeight="1">
      <c r="A34" s="89"/>
      <c r="B34" s="519" t="s">
        <v>41</v>
      </c>
      <c r="C34" s="519"/>
      <c r="D34" s="147">
        <f>+ESF!E37</f>
        <v>0</v>
      </c>
      <c r="E34" s="147">
        <v>0</v>
      </c>
      <c r="F34" s="147">
        <v>0</v>
      </c>
      <c r="G34" s="98">
        <f t="shared" si="3"/>
        <v>0</v>
      </c>
      <c r="H34" s="98">
        <f t="shared" si="4"/>
        <v>0</v>
      </c>
      <c r="I34" s="146"/>
      <c r="K34" s="144" t="str">
        <f>IF(G34=ESF!D37," ","error")</f>
        <v xml:space="preserve"> </v>
      </c>
    </row>
    <row r="35" spans="1:17" ht="19.5" customHeight="1">
      <c r="A35" s="89"/>
      <c r="B35" s="519" t="s">
        <v>42</v>
      </c>
      <c r="C35" s="519"/>
      <c r="D35" s="147">
        <f>+ESF!E38</f>
        <v>0</v>
      </c>
      <c r="E35" s="147">
        <v>0</v>
      </c>
      <c r="F35" s="147">
        <v>0</v>
      </c>
      <c r="G35" s="98">
        <f t="shared" si="3"/>
        <v>0</v>
      </c>
      <c r="H35" s="98">
        <f t="shared" si="4"/>
        <v>0</v>
      </c>
      <c r="I35" s="146"/>
      <c r="K35" s="144" t="str">
        <f>IF(G35=ESF!D38," ","error")</f>
        <v xml:space="preserve"> </v>
      </c>
    </row>
    <row r="36" spans="1:17" ht="19.5" customHeight="1">
      <c r="A36" s="89"/>
      <c r="B36" s="519" t="s">
        <v>44</v>
      </c>
      <c r="C36" s="519"/>
      <c r="D36" s="147">
        <f>+ESF!E39</f>
        <v>0</v>
      </c>
      <c r="E36" s="147">
        <v>0</v>
      </c>
      <c r="F36" s="147">
        <v>0</v>
      </c>
      <c r="G36" s="98">
        <f t="shared" si="3"/>
        <v>0</v>
      </c>
      <c r="H36" s="98">
        <f t="shared" si="4"/>
        <v>0</v>
      </c>
      <c r="I36" s="146"/>
      <c r="K36" s="144" t="str">
        <f>IF(G36=ESF!D39," ","error")</f>
        <v xml:space="preserve"> </v>
      </c>
    </row>
    <row r="37" spans="1:17" ht="20.25">
      <c r="A37" s="89"/>
      <c r="B37" s="148"/>
      <c r="C37" s="148"/>
      <c r="D37" s="149"/>
      <c r="E37" s="145"/>
      <c r="F37" s="145"/>
      <c r="G37" s="145"/>
      <c r="H37" s="145"/>
      <c r="I37" s="146"/>
      <c r="K37" s="144"/>
    </row>
    <row r="38" spans="1:17" ht="6" customHeight="1">
      <c r="A38" s="533"/>
      <c r="B38" s="534"/>
      <c r="C38" s="534"/>
      <c r="D38" s="534"/>
      <c r="E38" s="534"/>
      <c r="F38" s="534"/>
      <c r="G38" s="534"/>
      <c r="H38" s="534"/>
      <c r="I38" s="535"/>
    </row>
    <row r="39" spans="1:17" ht="6" customHeight="1">
      <c r="A39" s="150"/>
      <c r="B39" s="151"/>
      <c r="C39" s="152"/>
      <c r="E39" s="150"/>
      <c r="F39" s="150"/>
      <c r="G39" s="150"/>
      <c r="H39" s="150"/>
      <c r="I39" s="150"/>
    </row>
    <row r="40" spans="1:17" ht="15" customHeight="1">
      <c r="A40" s="83"/>
      <c r="B40" s="536" t="s">
        <v>77</v>
      </c>
      <c r="C40" s="536"/>
      <c r="D40" s="536"/>
      <c r="E40" s="536"/>
      <c r="F40" s="536"/>
      <c r="G40" s="536"/>
      <c r="H40" s="536"/>
      <c r="I40" s="91"/>
      <c r="J40" s="91"/>
      <c r="K40" s="83"/>
      <c r="L40" s="83"/>
      <c r="M40" s="83"/>
      <c r="N40" s="83"/>
      <c r="O40" s="83"/>
      <c r="P40" s="83"/>
      <c r="Q40" s="83"/>
    </row>
    <row r="41" spans="1:17" ht="9.75" customHeight="1">
      <c r="A41" s="83"/>
      <c r="B41" s="91"/>
      <c r="C41" s="106"/>
      <c r="D41" s="107"/>
      <c r="E41" s="107"/>
      <c r="F41" s="83"/>
      <c r="G41" s="108"/>
      <c r="H41" s="106"/>
      <c r="I41" s="107"/>
      <c r="J41" s="107"/>
      <c r="K41" s="83"/>
      <c r="L41" s="83"/>
      <c r="M41" s="83"/>
      <c r="N41" s="83"/>
      <c r="O41" s="83"/>
      <c r="P41" s="83"/>
      <c r="Q41" s="83"/>
    </row>
    <row r="42" spans="1:17" ht="50.1" customHeight="1">
      <c r="A42" s="83"/>
      <c r="B42" s="537"/>
      <c r="C42" s="537"/>
      <c r="D42" s="107"/>
      <c r="E42" s="538"/>
      <c r="F42" s="538"/>
      <c r="G42" s="538"/>
      <c r="H42" s="538"/>
      <c r="I42" s="107"/>
      <c r="J42" s="107"/>
      <c r="K42" s="83"/>
      <c r="L42" s="83"/>
      <c r="M42" s="83"/>
      <c r="N42" s="83"/>
      <c r="O42" s="83"/>
      <c r="P42" s="83"/>
      <c r="Q42" s="83"/>
    </row>
    <row r="43" spans="1:17" ht="14.1" customHeight="1">
      <c r="A43" s="83"/>
      <c r="B43" s="531" t="s">
        <v>79</v>
      </c>
      <c r="C43" s="531"/>
      <c r="D43" s="113"/>
      <c r="E43" s="531" t="s">
        <v>82</v>
      </c>
      <c r="F43" s="531"/>
      <c r="G43" s="531"/>
      <c r="H43" s="531"/>
      <c r="I43" s="92"/>
      <c r="J43" s="83"/>
      <c r="P43" s="83"/>
      <c r="Q43" s="83"/>
    </row>
    <row r="44" spans="1:17" ht="14.1" customHeight="1">
      <c r="A44" s="83"/>
      <c r="B44" s="532" t="s">
        <v>80</v>
      </c>
      <c r="C44" s="532"/>
      <c r="D44" s="97"/>
      <c r="E44" s="532" t="s">
        <v>81</v>
      </c>
      <c r="F44" s="532"/>
      <c r="G44" s="532"/>
      <c r="H44" s="532"/>
      <c r="I44" s="92"/>
      <c r="J44" s="83"/>
      <c r="P44" s="83"/>
      <c r="Q44" s="83"/>
    </row>
    <row r="45" spans="1:17">
      <c r="B45" s="83"/>
      <c r="C45" s="83"/>
      <c r="D45" s="117"/>
      <c r="E45" s="83"/>
      <c r="F45" s="83"/>
      <c r="G45" s="83"/>
    </row>
    <row r="46" spans="1:17">
      <c r="B46" s="83"/>
      <c r="C46" s="83"/>
      <c r="D46" s="117"/>
      <c r="E46" s="83"/>
      <c r="F46" s="83"/>
      <c r="G46" s="83"/>
    </row>
  </sheetData>
  <sheetProtection formatCells="0" selectLockedCells="1"/>
  <mergeCells count="39">
    <mergeCell ref="B44:C44"/>
    <mergeCell ref="E44:H44"/>
    <mergeCell ref="B35:C35"/>
    <mergeCell ref="B36:C36"/>
    <mergeCell ref="A38:I38"/>
    <mergeCell ref="B40:H40"/>
    <mergeCell ref="B42:C42"/>
    <mergeCell ref="E42:H42"/>
    <mergeCell ref="B43:C43"/>
    <mergeCell ref="E43:H43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16:C16"/>
    <mergeCell ref="B18:C18"/>
    <mergeCell ref="B19:C19"/>
    <mergeCell ref="C1:E1"/>
    <mergeCell ref="B10:C11"/>
    <mergeCell ref="A12:I12"/>
    <mergeCell ref="A13:I13"/>
    <mergeCell ref="B14:C14"/>
    <mergeCell ref="B20:C20"/>
    <mergeCell ref="C7:G7"/>
    <mergeCell ref="A8:I8"/>
    <mergeCell ref="F1:H1"/>
    <mergeCell ref="C4:I4"/>
    <mergeCell ref="C5:I5"/>
    <mergeCell ref="C3:I3"/>
    <mergeCell ref="A9:I9"/>
    <mergeCell ref="C6:I6"/>
  </mergeCells>
  <printOptions verticalCentered="1"/>
  <pageMargins left="1.299212598425197" right="0" top="0.98425196850393704" bottom="0.59055118110236227" header="0" footer="0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opLeftCell="A26" workbookViewId="0">
      <selection activeCell="A4" sqref="A4:J46"/>
    </sheetView>
  </sheetViews>
  <sheetFormatPr baseColWidth="10" defaultColWidth="11.42578125" defaultRowHeight="12"/>
  <cols>
    <col min="1" max="1" width="4.85546875" style="155" customWidth="1"/>
    <col min="2" max="2" width="14.5703125" style="155" customWidth="1"/>
    <col min="3" max="3" width="18.85546875" style="155" customWidth="1"/>
    <col min="4" max="4" width="21.85546875" style="155" customWidth="1"/>
    <col min="5" max="5" width="3.42578125" style="155" customWidth="1"/>
    <col min="6" max="6" width="22.28515625" style="155" customWidth="1"/>
    <col min="7" max="7" width="29.7109375" style="155" customWidth="1"/>
    <col min="8" max="8" width="20.7109375" style="155" customWidth="1"/>
    <col min="9" max="9" width="20.85546875" style="155" customWidth="1"/>
    <col min="10" max="10" width="3.7109375" style="155" customWidth="1"/>
    <col min="11" max="16384" width="11.42578125" style="80"/>
  </cols>
  <sheetData>
    <row r="1" spans="1:17" s="76" customFormat="1" ht="6" customHeight="1">
      <c r="A1" s="79"/>
      <c r="B1" s="154"/>
      <c r="C1" s="78"/>
      <c r="D1" s="81"/>
      <c r="E1" s="81"/>
      <c r="F1" s="81"/>
      <c r="G1" s="81"/>
      <c r="H1" s="81"/>
      <c r="I1" s="81"/>
      <c r="J1" s="81"/>
      <c r="K1" s="155"/>
      <c r="P1" s="80"/>
      <c r="Q1" s="80"/>
    </row>
    <row r="2" spans="1:17" ht="6" customHeight="1">
      <c r="A2" s="80"/>
      <c r="B2" s="156"/>
      <c r="C2" s="80"/>
      <c r="D2" s="80"/>
      <c r="E2" s="80"/>
      <c r="F2" s="80"/>
      <c r="G2" s="80"/>
      <c r="H2" s="80"/>
      <c r="I2" s="80"/>
      <c r="J2" s="80"/>
    </row>
    <row r="3" spans="1:17" ht="6" customHeight="1"/>
    <row r="4" spans="1:17" ht="14.1" customHeight="1">
      <c r="B4" s="157"/>
      <c r="C4" s="482" t="s">
        <v>609</v>
      </c>
      <c r="D4" s="482"/>
      <c r="E4" s="482"/>
      <c r="F4" s="482"/>
      <c r="G4" s="482"/>
      <c r="H4" s="482"/>
      <c r="I4" s="482"/>
      <c r="J4" s="157"/>
    </row>
    <row r="5" spans="1:17" ht="14.1" customHeight="1">
      <c r="B5" s="157"/>
      <c r="C5" s="482" t="s">
        <v>157</v>
      </c>
      <c r="D5" s="482"/>
      <c r="E5" s="482"/>
      <c r="F5" s="482"/>
      <c r="G5" s="482"/>
      <c r="H5" s="482"/>
      <c r="I5" s="482"/>
      <c r="J5" s="157"/>
    </row>
    <row r="6" spans="1:17" ht="14.1" customHeight="1">
      <c r="B6" s="157"/>
      <c r="C6" s="482" t="s">
        <v>665</v>
      </c>
      <c r="D6" s="482"/>
      <c r="E6" s="482"/>
      <c r="F6" s="482"/>
      <c r="G6" s="482"/>
      <c r="H6" s="482"/>
      <c r="I6" s="482"/>
      <c r="J6" s="157"/>
    </row>
    <row r="7" spans="1:17" ht="14.1" customHeight="1">
      <c r="B7" s="157"/>
      <c r="C7" s="482" t="s">
        <v>1</v>
      </c>
      <c r="D7" s="482"/>
      <c r="E7" s="482"/>
      <c r="F7" s="482"/>
      <c r="G7" s="482"/>
      <c r="H7" s="482"/>
      <c r="I7" s="482"/>
      <c r="J7" s="157"/>
    </row>
    <row r="8" spans="1:17" ht="6" customHeight="1">
      <c r="A8" s="158"/>
      <c r="B8" s="541"/>
      <c r="C8" s="541"/>
      <c r="D8" s="542"/>
      <c r="E8" s="542"/>
      <c r="F8" s="542"/>
      <c r="G8" s="542"/>
      <c r="H8" s="542"/>
      <c r="I8" s="542"/>
      <c r="J8" s="159"/>
    </row>
    <row r="9" spans="1:17" ht="20.100000000000001" customHeight="1">
      <c r="A9" s="158"/>
      <c r="B9" s="160" t="s">
        <v>4</v>
      </c>
      <c r="C9" s="530" t="s">
        <v>414</v>
      </c>
      <c r="D9" s="530"/>
      <c r="E9" s="530"/>
      <c r="F9" s="530"/>
      <c r="G9" s="530"/>
      <c r="H9" s="530"/>
      <c r="I9" s="530"/>
      <c r="J9" s="159"/>
    </row>
    <row r="10" spans="1:17" ht="5.0999999999999996" customHeight="1">
      <c r="A10" s="161"/>
      <c r="B10" s="543"/>
      <c r="C10" s="543"/>
      <c r="D10" s="543"/>
      <c r="E10" s="543"/>
      <c r="F10" s="543"/>
      <c r="G10" s="543"/>
      <c r="H10" s="543"/>
      <c r="I10" s="543"/>
      <c r="J10" s="543"/>
    </row>
    <row r="11" spans="1:17" ht="3" customHeight="1">
      <c r="A11" s="161"/>
      <c r="B11" s="543"/>
      <c r="C11" s="543"/>
      <c r="D11" s="543"/>
      <c r="E11" s="543"/>
      <c r="F11" s="543"/>
      <c r="G11" s="543"/>
      <c r="H11" s="543"/>
      <c r="I11" s="543"/>
      <c r="J11" s="543"/>
    </row>
    <row r="12" spans="1:17" ht="30" customHeight="1">
      <c r="A12" s="162"/>
      <c r="B12" s="544" t="s">
        <v>158</v>
      </c>
      <c r="C12" s="544"/>
      <c r="D12" s="544"/>
      <c r="E12" s="163"/>
      <c r="F12" s="164" t="s">
        <v>159</v>
      </c>
      <c r="G12" s="164" t="s">
        <v>160</v>
      </c>
      <c r="H12" s="163" t="s">
        <v>161</v>
      </c>
      <c r="I12" s="163" t="s">
        <v>162</v>
      </c>
      <c r="J12" s="165"/>
    </row>
    <row r="13" spans="1:17" ht="3" customHeight="1">
      <c r="A13" s="166"/>
      <c r="B13" s="543"/>
      <c r="C13" s="543"/>
      <c r="D13" s="543"/>
      <c r="E13" s="543"/>
      <c r="F13" s="543"/>
      <c r="G13" s="543"/>
      <c r="H13" s="543"/>
      <c r="I13" s="543"/>
      <c r="J13" s="545"/>
    </row>
    <row r="14" spans="1:17" ht="9.9499999999999993" customHeight="1">
      <c r="A14" s="167"/>
      <c r="B14" s="539"/>
      <c r="C14" s="539"/>
      <c r="D14" s="539"/>
      <c r="E14" s="539"/>
      <c r="F14" s="539"/>
      <c r="G14" s="539"/>
      <c r="H14" s="539"/>
      <c r="I14" s="539"/>
      <c r="J14" s="540"/>
    </row>
    <row r="15" spans="1:17">
      <c r="A15" s="167"/>
      <c r="B15" s="547" t="s">
        <v>163</v>
      </c>
      <c r="C15" s="547"/>
      <c r="D15" s="547"/>
      <c r="E15" s="168"/>
      <c r="F15" s="168"/>
      <c r="G15" s="168"/>
      <c r="H15" s="168"/>
      <c r="I15" s="168"/>
      <c r="J15" s="169"/>
    </row>
    <row r="16" spans="1:17">
      <c r="A16" s="170"/>
      <c r="B16" s="548" t="s">
        <v>164</v>
      </c>
      <c r="C16" s="548"/>
      <c r="D16" s="548"/>
      <c r="E16" s="171"/>
      <c r="F16" s="171"/>
      <c r="G16" s="171"/>
      <c r="H16" s="171"/>
      <c r="I16" s="171"/>
      <c r="J16" s="172"/>
    </row>
    <row r="17" spans="1:10">
      <c r="A17" s="170"/>
      <c r="B17" s="547" t="s">
        <v>165</v>
      </c>
      <c r="C17" s="547"/>
      <c r="D17" s="547"/>
      <c r="E17" s="171"/>
      <c r="F17" s="173"/>
      <c r="G17" s="173"/>
      <c r="H17" s="123">
        <f>SUM(H18:H20)</f>
        <v>0</v>
      </c>
      <c r="I17" s="123">
        <f>SUM(I18:I20)</f>
        <v>0</v>
      </c>
      <c r="J17" s="174"/>
    </row>
    <row r="18" spans="1:10">
      <c r="A18" s="175"/>
      <c r="B18" s="176"/>
      <c r="C18" s="549" t="s">
        <v>166</v>
      </c>
      <c r="D18" s="549"/>
      <c r="E18" s="171"/>
      <c r="F18" s="177"/>
      <c r="G18" s="177"/>
      <c r="H18" s="178">
        <v>0</v>
      </c>
      <c r="I18" s="178">
        <v>0</v>
      </c>
      <c r="J18" s="179"/>
    </row>
    <row r="19" spans="1:10">
      <c r="A19" s="175"/>
      <c r="B19" s="176"/>
      <c r="C19" s="549" t="s">
        <v>167</v>
      </c>
      <c r="D19" s="549"/>
      <c r="E19" s="171"/>
      <c r="F19" s="177"/>
      <c r="G19" s="177"/>
      <c r="H19" s="178">
        <v>0</v>
      </c>
      <c r="I19" s="178">
        <v>0</v>
      </c>
      <c r="J19" s="179"/>
    </row>
    <row r="20" spans="1:10">
      <c r="A20" s="175"/>
      <c r="B20" s="176"/>
      <c r="C20" s="549" t="s">
        <v>168</v>
      </c>
      <c r="D20" s="549"/>
      <c r="E20" s="171"/>
      <c r="F20" s="177"/>
      <c r="G20" s="177"/>
      <c r="H20" s="178">
        <v>0</v>
      </c>
      <c r="I20" s="178">
        <v>0</v>
      </c>
      <c r="J20" s="179"/>
    </row>
    <row r="21" spans="1:10" ht="9.9499999999999993" customHeight="1">
      <c r="A21" s="175"/>
      <c r="B21" s="176"/>
      <c r="C21" s="176"/>
      <c r="D21" s="180"/>
      <c r="E21" s="171"/>
      <c r="F21" s="181"/>
      <c r="G21" s="181"/>
      <c r="H21" s="182"/>
      <c r="I21" s="182"/>
      <c r="J21" s="179"/>
    </row>
    <row r="22" spans="1:10">
      <c r="A22" s="170"/>
      <c r="B22" s="547" t="s">
        <v>169</v>
      </c>
      <c r="C22" s="547"/>
      <c r="D22" s="547"/>
      <c r="E22" s="171"/>
      <c r="F22" s="173"/>
      <c r="G22" s="173"/>
      <c r="H22" s="123">
        <f>SUM(H23:H26)</f>
        <v>0</v>
      </c>
      <c r="I22" s="123">
        <f>SUM(I23:I26)</f>
        <v>0</v>
      </c>
      <c r="J22" s="174"/>
    </row>
    <row r="23" spans="1:10">
      <c r="A23" s="175"/>
      <c r="B23" s="176"/>
      <c r="C23" s="549" t="s">
        <v>170</v>
      </c>
      <c r="D23" s="549"/>
      <c r="E23" s="171"/>
      <c r="F23" s="177"/>
      <c r="G23" s="177"/>
      <c r="H23" s="178">
        <v>0</v>
      </c>
      <c r="I23" s="178">
        <v>0</v>
      </c>
      <c r="J23" s="179"/>
    </row>
    <row r="24" spans="1:10">
      <c r="A24" s="175"/>
      <c r="B24" s="176"/>
      <c r="C24" s="549" t="s">
        <v>171</v>
      </c>
      <c r="D24" s="549"/>
      <c r="E24" s="171"/>
      <c r="F24" s="177"/>
      <c r="G24" s="177"/>
      <c r="H24" s="178">
        <v>0</v>
      </c>
      <c r="I24" s="178">
        <v>0</v>
      </c>
      <c r="J24" s="179"/>
    </row>
    <row r="25" spans="1:10">
      <c r="A25" s="175"/>
      <c r="B25" s="176"/>
      <c r="C25" s="549" t="s">
        <v>167</v>
      </c>
      <c r="D25" s="549"/>
      <c r="E25" s="171"/>
      <c r="F25" s="177"/>
      <c r="G25" s="177"/>
      <c r="H25" s="178">
        <v>0</v>
      </c>
      <c r="I25" s="178">
        <v>0</v>
      </c>
      <c r="J25" s="179"/>
    </row>
    <row r="26" spans="1:10">
      <c r="A26" s="175"/>
      <c r="B26" s="156"/>
      <c r="C26" s="549" t="s">
        <v>168</v>
      </c>
      <c r="D26" s="549"/>
      <c r="E26" s="171"/>
      <c r="F26" s="177"/>
      <c r="G26" s="177"/>
      <c r="H26" s="183">
        <v>0</v>
      </c>
      <c r="I26" s="183">
        <v>0</v>
      </c>
      <c r="J26" s="179"/>
    </row>
    <row r="27" spans="1:10" ht="9.9499999999999993" customHeight="1">
      <c r="A27" s="175"/>
      <c r="B27" s="176"/>
      <c r="C27" s="176"/>
      <c r="D27" s="180"/>
      <c r="E27" s="171"/>
      <c r="F27" s="184"/>
      <c r="G27" s="184"/>
      <c r="H27" s="185"/>
      <c r="I27" s="185"/>
      <c r="J27" s="179"/>
    </row>
    <row r="28" spans="1:10">
      <c r="A28" s="186"/>
      <c r="B28" s="546" t="s">
        <v>172</v>
      </c>
      <c r="C28" s="546"/>
      <c r="D28" s="546"/>
      <c r="E28" s="187"/>
      <c r="F28" s="188"/>
      <c r="G28" s="188"/>
      <c r="H28" s="189">
        <f>H17+H22</f>
        <v>0</v>
      </c>
      <c r="I28" s="189">
        <f>I17+I22</f>
        <v>0</v>
      </c>
      <c r="J28" s="190"/>
    </row>
    <row r="29" spans="1:10">
      <c r="A29" s="170"/>
      <c r="B29" s="176"/>
      <c r="C29" s="176"/>
      <c r="D29" s="191"/>
      <c r="E29" s="171"/>
      <c r="F29" s="184"/>
      <c r="G29" s="184"/>
      <c r="H29" s="185"/>
      <c r="I29" s="185"/>
      <c r="J29" s="174"/>
    </row>
    <row r="30" spans="1:10">
      <c r="A30" s="170"/>
      <c r="B30" s="548" t="s">
        <v>173</v>
      </c>
      <c r="C30" s="548"/>
      <c r="D30" s="548"/>
      <c r="E30" s="171"/>
      <c r="F30" s="184"/>
      <c r="G30" s="184"/>
      <c r="H30" s="185"/>
      <c r="I30" s="185"/>
      <c r="J30" s="174"/>
    </row>
    <row r="31" spans="1:10">
      <c r="A31" s="170"/>
      <c r="B31" s="547" t="s">
        <v>165</v>
      </c>
      <c r="C31" s="547"/>
      <c r="D31" s="547"/>
      <c r="E31" s="171"/>
      <c r="F31" s="173"/>
      <c r="G31" s="173"/>
      <c r="H31" s="123">
        <f>SUM(H32:H34)</f>
        <v>0</v>
      </c>
      <c r="I31" s="123">
        <f>SUM(I32:I34)</f>
        <v>0</v>
      </c>
      <c r="J31" s="174"/>
    </row>
    <row r="32" spans="1:10">
      <c r="A32" s="175"/>
      <c r="B32" s="176"/>
      <c r="C32" s="549" t="s">
        <v>166</v>
      </c>
      <c r="D32" s="549"/>
      <c r="E32" s="171"/>
      <c r="F32" s="177"/>
      <c r="G32" s="177"/>
      <c r="H32" s="178">
        <v>0</v>
      </c>
      <c r="I32" s="178">
        <v>0</v>
      </c>
      <c r="J32" s="179"/>
    </row>
    <row r="33" spans="1:10">
      <c r="A33" s="175"/>
      <c r="B33" s="156"/>
      <c r="C33" s="549" t="s">
        <v>167</v>
      </c>
      <c r="D33" s="549"/>
      <c r="E33" s="156"/>
      <c r="F33" s="192"/>
      <c r="G33" s="192"/>
      <c r="H33" s="178">
        <v>0</v>
      </c>
      <c r="I33" s="178">
        <v>0</v>
      </c>
      <c r="J33" s="179"/>
    </row>
    <row r="34" spans="1:10">
      <c r="A34" s="175"/>
      <c r="B34" s="156"/>
      <c r="C34" s="549" t="s">
        <v>168</v>
      </c>
      <c r="D34" s="549"/>
      <c r="E34" s="156"/>
      <c r="F34" s="192"/>
      <c r="G34" s="192"/>
      <c r="H34" s="178">
        <v>0</v>
      </c>
      <c r="I34" s="178">
        <v>0</v>
      </c>
      <c r="J34" s="179"/>
    </row>
    <row r="35" spans="1:10" ht="9.9499999999999993" customHeight="1">
      <c r="A35" s="175"/>
      <c r="B35" s="176"/>
      <c r="C35" s="176"/>
      <c r="D35" s="180"/>
      <c r="E35" s="171"/>
      <c r="F35" s="184"/>
      <c r="G35" s="184"/>
      <c r="H35" s="185"/>
      <c r="I35" s="185"/>
      <c r="J35" s="179"/>
    </row>
    <row r="36" spans="1:10">
      <c r="A36" s="170"/>
      <c r="B36" s="547" t="s">
        <v>169</v>
      </c>
      <c r="C36" s="547"/>
      <c r="D36" s="547"/>
      <c r="E36" s="171"/>
      <c r="F36" s="173"/>
      <c r="G36" s="173"/>
      <c r="H36" s="123">
        <f>SUM(H37:H40)</f>
        <v>0</v>
      </c>
      <c r="I36" s="123">
        <f>SUM(I37:I40)</f>
        <v>0</v>
      </c>
      <c r="J36" s="174"/>
    </row>
    <row r="37" spans="1:10">
      <c r="A37" s="175"/>
      <c r="B37" s="176"/>
      <c r="C37" s="549" t="s">
        <v>170</v>
      </c>
      <c r="D37" s="549"/>
      <c r="E37" s="171"/>
      <c r="F37" s="177"/>
      <c r="G37" s="177"/>
      <c r="H37" s="178">
        <v>0</v>
      </c>
      <c r="I37" s="178">
        <v>0</v>
      </c>
      <c r="J37" s="179"/>
    </row>
    <row r="38" spans="1:10">
      <c r="A38" s="175"/>
      <c r="B38" s="176"/>
      <c r="C38" s="549" t="s">
        <v>171</v>
      </c>
      <c r="D38" s="549"/>
      <c r="E38" s="171"/>
      <c r="F38" s="177"/>
      <c r="G38" s="177"/>
      <c r="H38" s="178">
        <v>0</v>
      </c>
      <c r="I38" s="178">
        <v>0</v>
      </c>
      <c r="J38" s="179"/>
    </row>
    <row r="39" spans="1:10">
      <c r="A39" s="175"/>
      <c r="B39" s="176"/>
      <c r="C39" s="549" t="s">
        <v>167</v>
      </c>
      <c r="D39" s="549"/>
      <c r="E39" s="171"/>
      <c r="F39" s="177"/>
      <c r="G39" s="177"/>
      <c r="H39" s="178">
        <v>0</v>
      </c>
      <c r="I39" s="178">
        <v>0</v>
      </c>
      <c r="J39" s="179"/>
    </row>
    <row r="40" spans="1:10">
      <c r="A40" s="175"/>
      <c r="B40" s="171"/>
      <c r="C40" s="549" t="s">
        <v>168</v>
      </c>
      <c r="D40" s="549"/>
      <c r="E40" s="171"/>
      <c r="F40" s="177"/>
      <c r="G40" s="177"/>
      <c r="H40" s="178">
        <v>0</v>
      </c>
      <c r="I40" s="178">
        <v>0</v>
      </c>
      <c r="J40" s="179"/>
    </row>
    <row r="41" spans="1:10" ht="9.9499999999999993" customHeight="1">
      <c r="A41" s="175"/>
      <c r="B41" s="171"/>
      <c r="C41" s="171"/>
      <c r="D41" s="180"/>
      <c r="E41" s="171"/>
      <c r="F41" s="184"/>
      <c r="G41" s="184"/>
      <c r="H41" s="185"/>
      <c r="I41" s="185"/>
      <c r="J41" s="179"/>
    </row>
    <row r="42" spans="1:10">
      <c r="A42" s="186"/>
      <c r="B42" s="546" t="s">
        <v>174</v>
      </c>
      <c r="C42" s="546"/>
      <c r="D42" s="546"/>
      <c r="E42" s="187"/>
      <c r="F42" s="193"/>
      <c r="G42" s="193"/>
      <c r="H42" s="189">
        <f>+H31+H36</f>
        <v>0</v>
      </c>
      <c r="I42" s="189">
        <f>+I31+I36</f>
        <v>0</v>
      </c>
      <c r="J42" s="190"/>
    </row>
    <row r="43" spans="1:10">
      <c r="A43" s="175"/>
      <c r="B43" s="176"/>
      <c r="C43" s="176"/>
      <c r="D43" s="180"/>
      <c r="E43" s="171"/>
      <c r="F43" s="184"/>
      <c r="G43" s="184"/>
      <c r="H43" s="185"/>
      <c r="I43" s="185"/>
      <c r="J43" s="179"/>
    </row>
    <row r="44" spans="1:10">
      <c r="A44" s="175"/>
      <c r="B44" s="547" t="s">
        <v>175</v>
      </c>
      <c r="C44" s="547"/>
      <c r="D44" s="547"/>
      <c r="E44" s="171"/>
      <c r="F44" s="177"/>
      <c r="G44" s="177"/>
      <c r="H44" s="194">
        <v>229110</v>
      </c>
      <c r="I44" s="194">
        <v>116257</v>
      </c>
      <c r="J44" s="179"/>
    </row>
    <row r="45" spans="1:10">
      <c r="A45" s="175"/>
      <c r="B45" s="176"/>
      <c r="C45" s="176"/>
      <c r="D45" s="180"/>
      <c r="E45" s="171"/>
      <c r="F45" s="184"/>
      <c r="G45" s="184"/>
      <c r="H45" s="185"/>
      <c r="I45" s="185"/>
      <c r="J45" s="179"/>
    </row>
    <row r="46" spans="1:10">
      <c r="A46" s="195"/>
      <c r="B46" s="550" t="s">
        <v>176</v>
      </c>
      <c r="C46" s="550"/>
      <c r="D46" s="550"/>
      <c r="E46" s="196"/>
      <c r="F46" s="197"/>
      <c r="G46" s="197"/>
      <c r="H46" s="198">
        <f>H44</f>
        <v>229110</v>
      </c>
      <c r="I46" s="198">
        <f>I44</f>
        <v>116257</v>
      </c>
      <c r="J46" s="199"/>
    </row>
    <row r="47" spans="1:10" ht="6" customHeight="1">
      <c r="B47" s="548"/>
      <c r="C47" s="548"/>
      <c r="D47" s="548"/>
      <c r="E47" s="548"/>
      <c r="F47" s="548"/>
      <c r="G47" s="548"/>
      <c r="H47" s="548"/>
      <c r="I47" s="548"/>
      <c r="J47" s="548"/>
    </row>
    <row r="48" spans="1:10" ht="6" customHeight="1">
      <c r="B48" s="200"/>
      <c r="C48" s="200"/>
      <c r="D48" s="201"/>
      <c r="E48" s="202"/>
      <c r="F48" s="201"/>
      <c r="G48" s="202"/>
      <c r="H48" s="202"/>
      <c r="I48" s="202"/>
    </row>
    <row r="49" spans="1:10" s="76" customFormat="1" ht="15" customHeight="1">
      <c r="A49" s="80"/>
      <c r="B49" s="549" t="s">
        <v>77</v>
      </c>
      <c r="C49" s="549"/>
      <c r="D49" s="549"/>
      <c r="E49" s="549"/>
      <c r="F49" s="549"/>
      <c r="G49" s="549"/>
      <c r="H49" s="549"/>
      <c r="I49" s="549"/>
      <c r="J49" s="549"/>
    </row>
    <row r="50" spans="1:10" s="76" customFormat="1" ht="28.5" customHeight="1">
      <c r="A50" s="80"/>
      <c r="B50" s="180"/>
      <c r="C50" s="203"/>
      <c r="D50" s="204"/>
      <c r="E50" s="204"/>
      <c r="F50" s="80"/>
      <c r="G50" s="205"/>
      <c r="H50" s="206" t="str">
        <f>IF(H46=ESF!J40," ","ERROR")</f>
        <v xml:space="preserve"> </v>
      </c>
      <c r="I50" s="206" t="str">
        <f>IF(I46=ESF!I40," ","ERROR")</f>
        <v xml:space="preserve"> </v>
      </c>
      <c r="J50" s="204"/>
    </row>
    <row r="51" spans="1:10" s="76" customFormat="1" ht="25.5" customHeight="1">
      <c r="A51" s="80"/>
      <c r="B51" s="180"/>
      <c r="C51" s="551"/>
      <c r="D51" s="551"/>
      <c r="E51" s="204"/>
      <c r="F51" s="80"/>
      <c r="G51" s="552"/>
      <c r="H51" s="552"/>
      <c r="I51" s="204"/>
      <c r="J51" s="204"/>
    </row>
    <row r="52" spans="1:10" s="76" customFormat="1" ht="14.1" customHeight="1">
      <c r="A52" s="80"/>
      <c r="B52" s="185"/>
      <c r="C52" s="531" t="s">
        <v>79</v>
      </c>
      <c r="D52" s="531"/>
      <c r="E52" s="204"/>
      <c r="F52" s="204"/>
      <c r="G52" s="531" t="s">
        <v>82</v>
      </c>
      <c r="H52" s="531"/>
      <c r="I52" s="171"/>
      <c r="J52" s="204"/>
    </row>
    <row r="53" spans="1:10" s="76" customFormat="1" ht="14.1" customHeight="1">
      <c r="A53" s="80"/>
      <c r="B53" s="207"/>
      <c r="C53" s="532" t="s">
        <v>80</v>
      </c>
      <c r="D53" s="532"/>
      <c r="E53" s="208"/>
      <c r="F53" s="208"/>
      <c r="G53" s="532" t="s">
        <v>81</v>
      </c>
      <c r="H53" s="532"/>
      <c r="I53" s="171"/>
      <c r="J53" s="204"/>
    </row>
  </sheetData>
  <sheetProtection selectLockedCells="1"/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C4:I4"/>
    <mergeCell ref="C5:I5"/>
    <mergeCell ref="C6:I6"/>
    <mergeCell ref="C7:I7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B8:C8"/>
    <mergeCell ref="D8:I8"/>
    <mergeCell ref="C9:I9"/>
    <mergeCell ref="B10:J10"/>
    <mergeCell ref="B11:J11"/>
    <mergeCell ref="B12:D12"/>
    <mergeCell ref="B13:J13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opLeftCell="A3" workbookViewId="0">
      <selection activeCell="C5" sqref="C5:I5"/>
    </sheetView>
  </sheetViews>
  <sheetFormatPr baseColWidth="10" defaultColWidth="11.42578125" defaultRowHeight="12"/>
  <cols>
    <col min="1" max="1" width="3.7109375" style="209" customWidth="1"/>
    <col min="2" max="2" width="11.7109375" style="230" customWidth="1"/>
    <col min="3" max="3" width="57.42578125" style="230" customWidth="1"/>
    <col min="4" max="6" width="18.7109375" style="231" customWidth="1"/>
    <col min="7" max="7" width="15.85546875" style="231" customWidth="1"/>
    <col min="8" max="8" width="16.140625" style="231" customWidth="1"/>
    <col min="9" max="9" width="3.28515625" style="209" customWidth="1"/>
    <col min="10" max="16384" width="11.42578125" style="72"/>
  </cols>
  <sheetData>
    <row r="1" spans="1:9" ht="6" customHeight="1">
      <c r="A1" s="78"/>
      <c r="B1" s="82"/>
      <c r="C1" s="78"/>
      <c r="D1" s="553"/>
      <c r="E1" s="553"/>
      <c r="F1" s="554"/>
      <c r="G1" s="554"/>
      <c r="H1" s="554"/>
      <c r="I1" s="554"/>
    </row>
    <row r="2" spans="1:9" s="83" customFormat="1" ht="6" customHeight="1">
      <c r="B2" s="84"/>
    </row>
    <row r="3" spans="1:9" s="83" customFormat="1" ht="14.1" customHeight="1">
      <c r="B3" s="85"/>
      <c r="C3" s="482" t="s">
        <v>609</v>
      </c>
      <c r="D3" s="482"/>
      <c r="E3" s="482"/>
      <c r="F3" s="482"/>
      <c r="G3" s="482"/>
      <c r="H3" s="482"/>
      <c r="I3" s="482"/>
    </row>
    <row r="4" spans="1:9" ht="14.1" customHeight="1">
      <c r="B4" s="85"/>
      <c r="C4" s="482" t="s">
        <v>136</v>
      </c>
      <c r="D4" s="482"/>
      <c r="E4" s="482"/>
      <c r="F4" s="482"/>
      <c r="G4" s="482"/>
      <c r="H4" s="482"/>
      <c r="I4" s="482"/>
    </row>
    <row r="5" spans="1:9" ht="14.1" customHeight="1">
      <c r="B5" s="85"/>
      <c r="C5" s="482" t="s">
        <v>665</v>
      </c>
      <c r="D5" s="482"/>
      <c r="E5" s="482"/>
      <c r="F5" s="482"/>
      <c r="G5" s="482"/>
      <c r="H5" s="482"/>
      <c r="I5" s="482"/>
    </row>
    <row r="6" spans="1:9" ht="14.1" customHeight="1">
      <c r="B6" s="85"/>
      <c r="C6" s="482" t="s">
        <v>1</v>
      </c>
      <c r="D6" s="482"/>
      <c r="E6" s="482"/>
      <c r="F6" s="482"/>
      <c r="G6" s="482"/>
      <c r="H6" s="482"/>
      <c r="I6" s="482"/>
    </row>
    <row r="7" spans="1:9" s="83" customFormat="1" ht="3" customHeight="1">
      <c r="A7" s="86"/>
      <c r="B7" s="87"/>
      <c r="C7" s="555"/>
      <c r="D7" s="555"/>
      <c r="E7" s="555"/>
      <c r="F7" s="555"/>
      <c r="G7" s="555"/>
      <c r="H7" s="555"/>
      <c r="I7" s="555"/>
    </row>
    <row r="8" spans="1:9" ht="20.100000000000001" customHeight="1">
      <c r="A8" s="86"/>
      <c r="B8" s="87" t="s">
        <v>4</v>
      </c>
      <c r="C8" s="530" t="s">
        <v>414</v>
      </c>
      <c r="D8" s="530"/>
      <c r="E8" s="530"/>
      <c r="F8" s="530"/>
      <c r="G8" s="530"/>
      <c r="H8" s="77"/>
      <c r="I8" s="77"/>
    </row>
    <row r="9" spans="1:9" ht="3" customHeight="1">
      <c r="A9" s="86"/>
      <c r="B9" s="86"/>
      <c r="C9" s="86" t="s">
        <v>137</v>
      </c>
      <c r="D9" s="86"/>
      <c r="E9" s="86"/>
      <c r="F9" s="86"/>
      <c r="G9" s="86"/>
      <c r="H9" s="86"/>
      <c r="I9" s="86"/>
    </row>
    <row r="10" spans="1:9" s="83" customFormat="1" ht="3" customHeight="1">
      <c r="A10" s="86"/>
      <c r="B10" s="86"/>
      <c r="C10" s="86"/>
      <c r="D10" s="86"/>
      <c r="E10" s="86"/>
      <c r="F10" s="86"/>
      <c r="G10" s="86"/>
      <c r="H10" s="86"/>
      <c r="I10" s="86"/>
    </row>
    <row r="11" spans="1:9" s="83" customFormat="1" ht="48">
      <c r="A11" s="210"/>
      <c r="B11" s="556" t="s">
        <v>75</v>
      </c>
      <c r="C11" s="556"/>
      <c r="D11" s="211" t="s">
        <v>49</v>
      </c>
      <c r="E11" s="211" t="s">
        <v>138</v>
      </c>
      <c r="F11" s="211" t="s">
        <v>139</v>
      </c>
      <c r="G11" s="211" t="s">
        <v>140</v>
      </c>
      <c r="H11" s="211" t="s">
        <v>141</v>
      </c>
      <c r="I11" s="212"/>
    </row>
    <row r="12" spans="1:9" s="83" customFormat="1" ht="3" customHeight="1">
      <c r="A12" s="213"/>
      <c r="B12" s="86"/>
      <c r="C12" s="86"/>
      <c r="D12" s="86"/>
      <c r="E12" s="86"/>
      <c r="F12" s="86"/>
      <c r="G12" s="86"/>
      <c r="H12" s="86"/>
      <c r="I12" s="214"/>
    </row>
    <row r="13" spans="1:9" s="83" customFormat="1" ht="3" customHeight="1">
      <c r="A13" s="89"/>
      <c r="B13" s="215"/>
      <c r="C13" s="93"/>
      <c r="D13" s="92"/>
      <c r="E13" s="90"/>
      <c r="F13" s="91"/>
      <c r="G13" s="84"/>
      <c r="H13" s="215"/>
      <c r="I13" s="216"/>
    </row>
    <row r="14" spans="1:9">
      <c r="A14" s="99"/>
      <c r="B14" s="520" t="s">
        <v>58</v>
      </c>
      <c r="C14" s="520"/>
      <c r="D14" s="217">
        <v>0</v>
      </c>
      <c r="E14" s="217">
        <v>4986311</v>
      </c>
      <c r="F14" s="217">
        <v>0</v>
      </c>
      <c r="G14" s="217">
        <v>0</v>
      </c>
      <c r="H14" s="218">
        <f>SUM(D14:G14)</f>
        <v>4986311</v>
      </c>
      <c r="I14" s="216"/>
    </row>
    <row r="15" spans="1:9" ht="9.9499999999999993" customHeight="1">
      <c r="A15" s="99"/>
      <c r="B15" s="219"/>
      <c r="C15" s="92"/>
      <c r="D15" s="220"/>
      <c r="E15" s="220"/>
      <c r="F15" s="220"/>
      <c r="G15" s="220"/>
      <c r="H15" s="220"/>
      <c r="I15" s="216"/>
    </row>
    <row r="16" spans="1:9">
      <c r="A16" s="99"/>
      <c r="B16" s="557" t="s">
        <v>142</v>
      </c>
      <c r="C16" s="557"/>
      <c r="D16" s="221">
        <f>SUM(D17:D19)</f>
        <v>0</v>
      </c>
      <c r="E16" s="221">
        <f>SUM(E17:E19)</f>
        <v>0</v>
      </c>
      <c r="F16" s="221">
        <f>SUM(F17:F19)</f>
        <v>0</v>
      </c>
      <c r="G16" s="221">
        <f>SUM(G17:G19)</f>
        <v>0</v>
      </c>
      <c r="H16" s="221">
        <f>SUM(D16:G16)</f>
        <v>0</v>
      </c>
      <c r="I16" s="216"/>
    </row>
    <row r="17" spans="1:11">
      <c r="A17" s="89"/>
      <c r="B17" s="536" t="s">
        <v>143</v>
      </c>
      <c r="C17" s="536"/>
      <c r="D17" s="222">
        <v>0</v>
      </c>
      <c r="E17" s="222">
        <v>0</v>
      </c>
      <c r="F17" s="222">
        <v>0</v>
      </c>
      <c r="G17" s="222">
        <v>0</v>
      </c>
      <c r="H17" s="220">
        <f t="shared" ref="H17:H25" si="0">SUM(D17:G17)</f>
        <v>0</v>
      </c>
      <c r="I17" s="216"/>
    </row>
    <row r="18" spans="1:11">
      <c r="A18" s="89"/>
      <c r="B18" s="536" t="s">
        <v>51</v>
      </c>
      <c r="C18" s="536"/>
      <c r="D18" s="222">
        <v>0</v>
      </c>
      <c r="E18" s="222">
        <v>0</v>
      </c>
      <c r="F18" s="222">
        <v>0</v>
      </c>
      <c r="G18" s="222">
        <v>0</v>
      </c>
      <c r="H18" s="220">
        <f t="shared" si="0"/>
        <v>0</v>
      </c>
      <c r="I18" s="216"/>
    </row>
    <row r="19" spans="1:11">
      <c r="A19" s="89"/>
      <c r="B19" s="536" t="s">
        <v>144</v>
      </c>
      <c r="C19" s="536"/>
      <c r="D19" s="222">
        <v>0</v>
      </c>
      <c r="E19" s="222">
        <v>0</v>
      </c>
      <c r="F19" s="222">
        <v>0</v>
      </c>
      <c r="G19" s="222">
        <v>0</v>
      </c>
      <c r="H19" s="220">
        <f t="shared" si="0"/>
        <v>0</v>
      </c>
      <c r="I19" s="216"/>
    </row>
    <row r="20" spans="1:11" ht="9.9499999999999993" customHeight="1">
      <c r="A20" s="99"/>
      <c r="B20" s="219"/>
      <c r="C20" s="92"/>
      <c r="D20" s="220"/>
      <c r="E20" s="220"/>
      <c r="F20" s="220"/>
      <c r="G20" s="220"/>
      <c r="H20" s="220"/>
      <c r="I20" s="216"/>
    </row>
    <row r="21" spans="1:11">
      <c r="A21" s="99"/>
      <c r="B21" s="557" t="s">
        <v>145</v>
      </c>
      <c r="C21" s="557"/>
      <c r="D21" s="221">
        <f>SUM(D22:D25)</f>
        <v>0</v>
      </c>
      <c r="E21" s="221">
        <f>SUM(E22:E25)</f>
        <v>141875</v>
      </c>
      <c r="F21" s="221">
        <f>SUM(F22:F25)</f>
        <v>78556</v>
      </c>
      <c r="G21" s="221">
        <f>SUM(G22:G25)</f>
        <v>0</v>
      </c>
      <c r="H21" s="221">
        <f t="shared" si="0"/>
        <v>220431</v>
      </c>
      <c r="I21" s="216"/>
    </row>
    <row r="22" spans="1:11">
      <c r="A22" s="89"/>
      <c r="B22" s="536" t="s">
        <v>146</v>
      </c>
      <c r="C22" s="536"/>
      <c r="D22" s="222">
        <v>0</v>
      </c>
      <c r="E22" s="222">
        <v>0</v>
      </c>
      <c r="F22" s="222">
        <v>78556</v>
      </c>
      <c r="G22" s="222">
        <v>0</v>
      </c>
      <c r="H22" s="220">
        <f t="shared" si="0"/>
        <v>78556</v>
      </c>
      <c r="I22" s="216"/>
    </row>
    <row r="23" spans="1:11">
      <c r="A23" s="89"/>
      <c r="B23" s="536" t="s">
        <v>55</v>
      </c>
      <c r="C23" s="536"/>
      <c r="D23" s="222">
        <v>0</v>
      </c>
      <c r="E23" s="222">
        <v>141875</v>
      </c>
      <c r="F23" s="222">
        <v>0</v>
      </c>
      <c r="G23" s="222">
        <v>0</v>
      </c>
      <c r="H23" s="220">
        <f t="shared" si="0"/>
        <v>141875</v>
      </c>
      <c r="I23" s="216"/>
    </row>
    <row r="24" spans="1:11">
      <c r="A24" s="89"/>
      <c r="B24" s="536" t="s">
        <v>147</v>
      </c>
      <c r="C24" s="536"/>
      <c r="D24" s="222">
        <v>0</v>
      </c>
      <c r="E24" s="222">
        <v>0</v>
      </c>
      <c r="F24" s="222">
        <v>0</v>
      </c>
      <c r="G24" s="222">
        <v>0</v>
      </c>
      <c r="H24" s="220">
        <f t="shared" si="0"/>
        <v>0</v>
      </c>
      <c r="I24" s="216"/>
    </row>
    <row r="25" spans="1:11">
      <c r="A25" s="89"/>
      <c r="B25" s="536" t="s">
        <v>57</v>
      </c>
      <c r="C25" s="536"/>
      <c r="D25" s="222">
        <v>0</v>
      </c>
      <c r="E25" s="222">
        <v>0</v>
      </c>
      <c r="F25" s="222">
        <v>0</v>
      </c>
      <c r="G25" s="222">
        <v>0</v>
      </c>
      <c r="H25" s="220">
        <f t="shared" si="0"/>
        <v>0</v>
      </c>
      <c r="I25" s="216"/>
    </row>
    <row r="26" spans="1:11" ht="9.9499999999999993" customHeight="1">
      <c r="A26" s="99"/>
      <c r="B26" s="219"/>
      <c r="C26" s="92"/>
      <c r="D26" s="220"/>
      <c r="E26" s="220"/>
      <c r="F26" s="220"/>
      <c r="G26" s="220"/>
      <c r="H26" s="220"/>
      <c r="I26" s="216"/>
    </row>
    <row r="27" spans="1:11" ht="18.75" thickBot="1">
      <c r="A27" s="99"/>
      <c r="B27" s="558" t="s">
        <v>611</v>
      </c>
      <c r="C27" s="558"/>
      <c r="D27" s="223">
        <f>D14+D16+D21</f>
        <v>0</v>
      </c>
      <c r="E27" s="223">
        <f>E14+E16+E21</f>
        <v>5128186</v>
      </c>
      <c r="F27" s="223">
        <f>F14+F16+F21</f>
        <v>78556</v>
      </c>
      <c r="G27" s="223">
        <f>G14+G16+G21</f>
        <v>0</v>
      </c>
      <c r="H27" s="223">
        <f>SUM(D27:G27)</f>
        <v>5206742</v>
      </c>
      <c r="I27" s="216"/>
      <c r="K27" s="224" t="str">
        <f>IF(H27=ESF!J63," ","ERROR")</f>
        <v xml:space="preserve"> </v>
      </c>
    </row>
    <row r="28" spans="1:11">
      <c r="A28" s="89"/>
      <c r="B28" s="92"/>
      <c r="C28" s="91"/>
      <c r="D28" s="220"/>
      <c r="E28" s="220"/>
      <c r="F28" s="220"/>
      <c r="G28" s="220"/>
      <c r="H28" s="220"/>
      <c r="I28" s="216"/>
    </row>
    <row r="29" spans="1:11">
      <c r="A29" s="99"/>
      <c r="B29" s="557" t="s">
        <v>612</v>
      </c>
      <c r="C29" s="557"/>
      <c r="D29" s="221">
        <f>SUM(D30:D32)</f>
        <v>0</v>
      </c>
      <c r="E29" s="221">
        <f>SUM(E30:E32)</f>
        <v>0</v>
      </c>
      <c r="F29" s="221">
        <f>SUM(F30:F32)</f>
        <v>0</v>
      </c>
      <c r="G29" s="221">
        <f>SUM(G30:G32)</f>
        <v>0</v>
      </c>
      <c r="H29" s="221">
        <f>SUM(D29:G29)</f>
        <v>0</v>
      </c>
      <c r="I29" s="216"/>
    </row>
    <row r="30" spans="1:11">
      <c r="A30" s="89"/>
      <c r="B30" s="536" t="s">
        <v>50</v>
      </c>
      <c r="C30" s="536"/>
      <c r="D30" s="222">
        <v>0</v>
      </c>
      <c r="E30" s="222">
        <v>0</v>
      </c>
      <c r="F30" s="222">
        <v>0</v>
      </c>
      <c r="G30" s="222">
        <v>0</v>
      </c>
      <c r="H30" s="220">
        <f>SUM(D30:G30)</f>
        <v>0</v>
      </c>
      <c r="I30" s="216"/>
    </row>
    <row r="31" spans="1:11">
      <c r="A31" s="89"/>
      <c r="B31" s="536" t="s">
        <v>51</v>
      </c>
      <c r="C31" s="536"/>
      <c r="D31" s="222">
        <v>0</v>
      </c>
      <c r="E31" s="222">
        <v>0</v>
      </c>
      <c r="F31" s="231">
        <v>0</v>
      </c>
      <c r="G31" s="222">
        <v>0</v>
      </c>
      <c r="H31" s="220">
        <f>SUM(D31:G31)</f>
        <v>0</v>
      </c>
      <c r="I31" s="216"/>
    </row>
    <row r="32" spans="1:11">
      <c r="A32" s="89"/>
      <c r="B32" s="536" t="s">
        <v>144</v>
      </c>
      <c r="C32" s="536"/>
      <c r="D32" s="222">
        <v>0</v>
      </c>
      <c r="E32" s="222">
        <v>0</v>
      </c>
      <c r="F32" s="270">
        <v>0</v>
      </c>
      <c r="G32" s="222">
        <v>0</v>
      </c>
      <c r="H32" s="220">
        <f>SUM(D32:G32)</f>
        <v>0</v>
      </c>
      <c r="I32" s="216"/>
    </row>
    <row r="33" spans="1:11" ht="9.9499999999999993" customHeight="1">
      <c r="A33" s="99"/>
      <c r="B33" s="219"/>
      <c r="C33" s="92"/>
      <c r="D33" s="220"/>
      <c r="E33" s="220"/>
      <c r="F33" s="220"/>
      <c r="G33" s="220"/>
      <c r="H33" s="220"/>
      <c r="I33" s="216"/>
    </row>
    <row r="34" spans="1:11">
      <c r="A34" s="99" t="s">
        <v>137</v>
      </c>
      <c r="B34" s="557" t="s">
        <v>145</v>
      </c>
      <c r="C34" s="557"/>
      <c r="D34" s="221">
        <f>SUM(D35:D38)</f>
        <v>0</v>
      </c>
      <c r="E34" s="221">
        <f>SUM(E35:E38)</f>
        <v>0</v>
      </c>
      <c r="F34" s="221">
        <f>SUM(F35:F38)</f>
        <v>4216024</v>
      </c>
      <c r="G34" s="221">
        <f>SUM(G35:G38)</f>
        <v>0</v>
      </c>
      <c r="H34" s="221">
        <f>SUM(D34:G34)</f>
        <v>4216024</v>
      </c>
      <c r="I34" s="216"/>
    </row>
    <row r="35" spans="1:11">
      <c r="A35" s="89"/>
      <c r="B35" s="536" t="s">
        <v>146</v>
      </c>
      <c r="C35" s="536"/>
      <c r="D35" s="222">
        <v>0</v>
      </c>
      <c r="E35" s="222">
        <v>0</v>
      </c>
      <c r="F35" s="270">
        <f>+ESF!I52</f>
        <v>4205362</v>
      </c>
      <c r="G35" s="222">
        <v>0</v>
      </c>
      <c r="H35" s="220">
        <f>SUM(D35:G35)</f>
        <v>4205362</v>
      </c>
      <c r="I35" s="216"/>
    </row>
    <row r="36" spans="1:11">
      <c r="A36" s="89"/>
      <c r="B36" s="536" t="s">
        <v>55</v>
      </c>
      <c r="C36" s="536"/>
      <c r="D36" s="222">
        <v>0</v>
      </c>
      <c r="E36" s="270">
        <v>0</v>
      </c>
      <c r="F36" s="222">
        <v>10662</v>
      </c>
      <c r="G36" s="222">
        <v>0</v>
      </c>
      <c r="H36" s="220">
        <f>SUM(D36:G36)</f>
        <v>10662</v>
      </c>
      <c r="I36" s="216"/>
    </row>
    <row r="37" spans="1:11">
      <c r="A37" s="89"/>
      <c r="B37" s="536" t="s">
        <v>147</v>
      </c>
      <c r="C37" s="536"/>
      <c r="D37" s="222">
        <v>0</v>
      </c>
      <c r="E37" s="222">
        <v>0</v>
      </c>
      <c r="F37" s="222">
        <v>0</v>
      </c>
      <c r="G37" s="222"/>
      <c r="H37" s="220">
        <f>SUM(D37:G37)</f>
        <v>0</v>
      </c>
      <c r="I37" s="216"/>
    </row>
    <row r="38" spans="1:11">
      <c r="A38" s="89"/>
      <c r="B38" s="536" t="s">
        <v>57</v>
      </c>
      <c r="C38" s="536"/>
      <c r="D38" s="222">
        <v>0</v>
      </c>
      <c r="E38" s="222">
        <v>0</v>
      </c>
      <c r="F38" s="222">
        <v>0</v>
      </c>
      <c r="G38" s="222">
        <v>0</v>
      </c>
      <c r="H38" s="220">
        <f>SUM(D38:G38)</f>
        <v>0</v>
      </c>
      <c r="I38" s="216"/>
    </row>
    <row r="39" spans="1:11" ht="9.9499999999999993" customHeight="1">
      <c r="A39" s="99"/>
      <c r="B39" s="219"/>
      <c r="C39" s="92"/>
      <c r="D39" s="220"/>
      <c r="E39" s="220"/>
      <c r="F39" s="220"/>
      <c r="G39" s="220"/>
      <c r="H39" s="220"/>
      <c r="I39" s="216"/>
    </row>
    <row r="40" spans="1:11" ht="18">
      <c r="A40" s="225"/>
      <c r="B40" s="559" t="s">
        <v>613</v>
      </c>
      <c r="C40" s="559"/>
      <c r="D40" s="226">
        <f>D27+D29+D34</f>
        <v>0</v>
      </c>
      <c r="E40" s="226">
        <f>E27+E29+E34</f>
        <v>5128186</v>
      </c>
      <c r="F40" s="226">
        <f>F27+F29+F34</f>
        <v>4294580</v>
      </c>
      <c r="G40" s="226">
        <f>G27+G29+G34</f>
        <v>0</v>
      </c>
      <c r="H40" s="226">
        <f>SUM(D40:G40)</f>
        <v>9422766</v>
      </c>
      <c r="I40" s="227"/>
      <c r="K40" s="224" t="str">
        <f>IF(H40=ESF!I63," ","ERROR")</f>
        <v xml:space="preserve"> </v>
      </c>
    </row>
    <row r="41" spans="1:11" ht="6" customHeight="1">
      <c r="A41" s="228"/>
      <c r="B41" s="228"/>
      <c r="C41" s="228"/>
      <c r="D41" s="228"/>
      <c r="E41" s="228"/>
      <c r="F41" s="228"/>
      <c r="G41" s="228"/>
      <c r="H41" s="228"/>
      <c r="I41" s="229"/>
    </row>
    <row r="42" spans="1:11" ht="6" customHeight="1">
      <c r="D42" s="230"/>
      <c r="E42" s="230"/>
      <c r="I42" s="93"/>
    </row>
    <row r="43" spans="1:11" ht="15" customHeight="1">
      <c r="A43" s="83"/>
      <c r="B43" s="560" t="s">
        <v>77</v>
      </c>
      <c r="C43" s="560"/>
      <c r="D43" s="560"/>
      <c r="E43" s="560"/>
      <c r="F43" s="560"/>
      <c r="G43" s="560"/>
      <c r="H43" s="560"/>
      <c r="I43" s="560"/>
      <c r="J43" s="91"/>
    </row>
    <row r="44" spans="1:11" ht="9.75" customHeight="1">
      <c r="A44" s="83"/>
      <c r="B44" s="91"/>
      <c r="C44" s="106"/>
      <c r="D44" s="107"/>
      <c r="E44" s="107"/>
      <c r="F44" s="83"/>
      <c r="G44" s="108"/>
      <c r="H44" s="106"/>
      <c r="I44" s="107"/>
      <c r="J44" s="107"/>
    </row>
    <row r="45" spans="1:11" ht="50.1" customHeight="1">
      <c r="A45" s="83"/>
      <c r="B45" s="91"/>
      <c r="C45" s="551"/>
      <c r="D45" s="551"/>
      <c r="E45" s="107"/>
      <c r="F45" s="83"/>
      <c r="G45" s="552"/>
      <c r="H45" s="552"/>
      <c r="I45" s="107"/>
      <c r="J45" s="107"/>
    </row>
    <row r="46" spans="1:11" ht="14.1" customHeight="1">
      <c r="A46" s="83"/>
      <c r="B46" s="110"/>
      <c r="C46" s="531" t="s">
        <v>79</v>
      </c>
      <c r="D46" s="531"/>
      <c r="E46" s="107"/>
      <c r="F46" s="107"/>
      <c r="G46" s="531" t="s">
        <v>82</v>
      </c>
      <c r="H46" s="531"/>
      <c r="I46" s="92"/>
      <c r="J46" s="107"/>
    </row>
    <row r="47" spans="1:11" ht="14.1" customHeight="1">
      <c r="A47" s="83"/>
      <c r="B47" s="111"/>
      <c r="C47" s="532" t="s">
        <v>80</v>
      </c>
      <c r="D47" s="532"/>
      <c r="E47" s="112"/>
      <c r="F47" s="112"/>
      <c r="G47" s="532" t="s">
        <v>81</v>
      </c>
      <c r="H47" s="532"/>
      <c r="I47" s="92"/>
      <c r="J47" s="107"/>
    </row>
  </sheetData>
  <sheetProtection formatCells="0" selectLockedCells="1"/>
  <mergeCells count="38">
    <mergeCell ref="C47:D47"/>
    <mergeCell ref="G47:H47"/>
    <mergeCell ref="B40:C40"/>
    <mergeCell ref="B43:I43"/>
    <mergeCell ref="C45:D45"/>
    <mergeCell ref="G45:H45"/>
    <mergeCell ref="C46:D46"/>
    <mergeCell ref="G46:H46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C5:I5"/>
    <mergeCell ref="B23:C23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C6:I6"/>
    <mergeCell ref="D1:E1"/>
    <mergeCell ref="F1:G1"/>
    <mergeCell ref="H1:I1"/>
    <mergeCell ref="C3:I3"/>
    <mergeCell ref="C4:I4"/>
  </mergeCells>
  <printOptions verticalCentered="1"/>
  <pageMargins left="1.2598425196850394" right="1.4173228346456694" top="0.94488188976377963" bottom="0.59055118110236227" header="0" footer="0"/>
  <pageSetup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showWhiteSpace="0" topLeftCell="E1" zoomScale="97" zoomScaleNormal="97" workbookViewId="0">
      <selection activeCell="I19" sqref="I19"/>
    </sheetView>
  </sheetViews>
  <sheetFormatPr baseColWidth="10" defaultColWidth="11.42578125" defaultRowHeight="12"/>
  <cols>
    <col min="1" max="1" width="1.28515625" style="113" customWidth="1"/>
    <col min="2" max="3" width="3.7109375" style="113" customWidth="1"/>
    <col min="4" max="4" width="23.85546875" style="113" customWidth="1"/>
    <col min="5" max="5" width="21.42578125" style="113" customWidth="1"/>
    <col min="6" max="6" width="17.28515625" style="113" customWidth="1"/>
    <col min="7" max="8" width="18.7109375" style="84" customWidth="1"/>
    <col min="9" max="9" width="7.7109375" style="113" customWidth="1"/>
    <col min="10" max="11" width="3.7109375" style="72" customWidth="1"/>
    <col min="12" max="16" width="18.7109375" style="72" customWidth="1"/>
    <col min="17" max="17" width="1.85546875" style="72" customWidth="1"/>
    <col min="18" max="16384" width="11.42578125" style="72"/>
  </cols>
  <sheetData>
    <row r="1" spans="1:17" s="83" customFormat="1" ht="16.5" customHeight="1">
      <c r="B1" s="114"/>
      <c r="C1" s="114"/>
      <c r="D1" s="114"/>
      <c r="E1" s="561" t="s">
        <v>608</v>
      </c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114"/>
      <c r="Q1" s="114"/>
    </row>
    <row r="2" spans="1:17" ht="15" customHeight="1">
      <c r="B2" s="114"/>
      <c r="C2" s="114"/>
      <c r="D2" s="114"/>
      <c r="E2" s="561" t="s">
        <v>177</v>
      </c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114"/>
      <c r="Q2" s="114"/>
    </row>
    <row r="3" spans="1:17" ht="15" customHeight="1">
      <c r="B3" s="114"/>
      <c r="C3" s="114"/>
      <c r="D3" s="114"/>
      <c r="E3" s="561" t="s">
        <v>664</v>
      </c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114"/>
      <c r="Q3" s="114"/>
    </row>
    <row r="4" spans="1:17" ht="16.5" customHeight="1">
      <c r="B4" s="114"/>
      <c r="C4" s="114"/>
      <c r="D4" s="114"/>
      <c r="E4" s="561" t="s">
        <v>1</v>
      </c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114"/>
      <c r="Q4" s="114"/>
    </row>
    <row r="5" spans="1:17" ht="3" customHeight="1">
      <c r="C5" s="116"/>
      <c r="D5" s="232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4"/>
      <c r="P5" s="83"/>
      <c r="Q5" s="83"/>
    </row>
    <row r="6" spans="1:17" ht="19.5" customHeight="1">
      <c r="A6" s="86"/>
      <c r="B6" s="562" t="s">
        <v>4</v>
      </c>
      <c r="C6" s="562"/>
      <c r="D6" s="562"/>
      <c r="E6" s="530" t="s">
        <v>414</v>
      </c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77"/>
      <c r="Q6" s="83"/>
    </row>
    <row r="7" spans="1:17" s="83" customFormat="1" ht="5.0999999999999996" customHeight="1">
      <c r="A7" s="113"/>
      <c r="B7" s="116"/>
      <c r="C7" s="116"/>
      <c r="D7" s="232"/>
      <c r="E7" s="116"/>
      <c r="F7" s="116"/>
      <c r="G7" s="233"/>
      <c r="H7" s="233"/>
      <c r="I7" s="232"/>
    </row>
    <row r="8" spans="1:17" s="83" customFormat="1" ht="3" customHeight="1">
      <c r="A8" s="113"/>
      <c r="B8" s="113"/>
      <c r="C8" s="234"/>
      <c r="D8" s="232"/>
      <c r="E8" s="234"/>
      <c r="F8" s="234"/>
      <c r="G8" s="235"/>
      <c r="H8" s="235"/>
      <c r="I8" s="232"/>
    </row>
    <row r="9" spans="1:17" s="83" customFormat="1" ht="31.5" customHeight="1">
      <c r="A9" s="236"/>
      <c r="B9" s="563" t="s">
        <v>75</v>
      </c>
      <c r="C9" s="563"/>
      <c r="D9" s="563"/>
      <c r="E9" s="563"/>
      <c r="F9" s="119"/>
      <c r="G9" s="118">
        <v>2016</v>
      </c>
      <c r="H9" s="118">
        <v>2015</v>
      </c>
      <c r="I9" s="237"/>
      <c r="J9" s="563" t="s">
        <v>75</v>
      </c>
      <c r="K9" s="563"/>
      <c r="L9" s="563"/>
      <c r="M9" s="563"/>
      <c r="N9" s="119"/>
      <c r="O9" s="118">
        <v>2016</v>
      </c>
      <c r="P9" s="118">
        <v>2015</v>
      </c>
      <c r="Q9" s="238"/>
    </row>
    <row r="10" spans="1:17" s="83" customFormat="1" ht="3" customHeight="1">
      <c r="A10" s="120"/>
      <c r="B10" s="113"/>
      <c r="C10" s="113"/>
      <c r="D10" s="121"/>
      <c r="E10" s="121"/>
      <c r="F10" s="121"/>
      <c r="G10" s="239"/>
      <c r="H10" s="239"/>
      <c r="I10" s="113"/>
      <c r="Q10" s="88"/>
    </row>
    <row r="11" spans="1:17" s="83" customFormat="1">
      <c r="A11" s="89"/>
      <c r="B11" s="84"/>
      <c r="C11" s="122"/>
      <c r="D11" s="122"/>
      <c r="E11" s="122"/>
      <c r="F11" s="122"/>
      <c r="G11" s="239"/>
      <c r="H11" s="239"/>
      <c r="I11" s="84"/>
      <c r="Q11" s="88"/>
    </row>
    <row r="12" spans="1:17" ht="17.25" customHeight="1">
      <c r="A12" s="89"/>
      <c r="B12" s="564" t="s">
        <v>178</v>
      </c>
      <c r="C12" s="564"/>
      <c r="D12" s="564"/>
      <c r="E12" s="564"/>
      <c r="F12" s="564"/>
      <c r="G12" s="239"/>
      <c r="H12" s="239"/>
      <c r="I12" s="84"/>
      <c r="J12" s="564" t="s">
        <v>179</v>
      </c>
      <c r="K12" s="564"/>
      <c r="L12" s="564"/>
      <c r="M12" s="564"/>
      <c r="N12" s="564"/>
      <c r="O12" s="240"/>
      <c r="P12" s="240"/>
      <c r="Q12" s="88"/>
    </row>
    <row r="13" spans="1:17" ht="17.25" customHeight="1">
      <c r="A13" s="89"/>
      <c r="B13" s="84"/>
      <c r="C13" s="122"/>
      <c r="D13" s="84"/>
      <c r="E13" s="122"/>
      <c r="F13" s="122"/>
      <c r="G13" s="239"/>
      <c r="H13" s="239"/>
      <c r="I13" s="84"/>
      <c r="J13" s="84"/>
      <c r="K13" s="122"/>
      <c r="L13" s="122"/>
      <c r="M13" s="122"/>
      <c r="N13" s="122"/>
      <c r="O13" s="240"/>
      <c r="P13" s="240"/>
      <c r="Q13" s="88"/>
    </row>
    <row r="14" spans="1:17" ht="17.25" customHeight="1">
      <c r="A14" s="89"/>
      <c r="B14" s="84"/>
      <c r="C14" s="564" t="s">
        <v>66</v>
      </c>
      <c r="D14" s="564"/>
      <c r="E14" s="564"/>
      <c r="F14" s="564"/>
      <c r="G14" s="241">
        <f>SUM(G15:G25)</f>
        <v>17363454</v>
      </c>
      <c r="H14" s="241">
        <f>SUM(H15:H25)</f>
        <v>24278471</v>
      </c>
      <c r="I14" s="84"/>
      <c r="J14" s="84"/>
      <c r="K14" s="564" t="s">
        <v>66</v>
      </c>
      <c r="L14" s="564"/>
      <c r="M14" s="564"/>
      <c r="N14" s="564"/>
      <c r="O14" s="241">
        <f>SUM(O15:O17)</f>
        <v>0</v>
      </c>
      <c r="P14" s="241">
        <f>SUM(P15:P17)</f>
        <v>379380</v>
      </c>
      <c r="Q14" s="88"/>
    </row>
    <row r="15" spans="1:17" ht="15" customHeight="1">
      <c r="A15" s="89"/>
      <c r="B15" s="84"/>
      <c r="C15" s="122"/>
      <c r="D15" s="565" t="s">
        <v>89</v>
      </c>
      <c r="E15" s="565"/>
      <c r="F15" s="565"/>
      <c r="G15" s="242">
        <v>0</v>
      </c>
      <c r="H15" s="242">
        <v>0</v>
      </c>
      <c r="I15" s="84"/>
      <c r="J15" s="84"/>
      <c r="K15" s="83"/>
      <c r="L15" s="566" t="s">
        <v>33</v>
      </c>
      <c r="M15" s="566"/>
      <c r="N15" s="566"/>
      <c r="O15" s="242">
        <v>0</v>
      </c>
      <c r="P15" s="242">
        <v>0</v>
      </c>
      <c r="Q15" s="88"/>
    </row>
    <row r="16" spans="1:17" ht="15" customHeight="1">
      <c r="A16" s="89"/>
      <c r="B16" s="84"/>
      <c r="C16" s="122"/>
      <c r="D16" s="565" t="s">
        <v>202</v>
      </c>
      <c r="E16" s="565"/>
      <c r="F16" s="565"/>
      <c r="G16" s="242"/>
      <c r="H16" s="242"/>
      <c r="I16" s="84"/>
      <c r="J16" s="84"/>
      <c r="K16" s="83"/>
      <c r="L16" s="566" t="s">
        <v>35</v>
      </c>
      <c r="M16" s="566"/>
      <c r="N16" s="566"/>
      <c r="O16" s="72">
        <v>0</v>
      </c>
      <c r="P16" s="242">
        <v>0</v>
      </c>
      <c r="Q16" s="88"/>
    </row>
    <row r="17" spans="1:17" ht="15" customHeight="1">
      <c r="A17" s="89"/>
      <c r="B17" s="84"/>
      <c r="C17" s="243"/>
      <c r="D17" s="565" t="s">
        <v>180</v>
      </c>
      <c r="E17" s="565"/>
      <c r="F17" s="565"/>
      <c r="G17" s="242">
        <v>0</v>
      </c>
      <c r="H17" s="242">
        <v>0</v>
      </c>
      <c r="I17" s="84"/>
      <c r="J17" s="84"/>
      <c r="K17" s="239"/>
      <c r="L17" s="566" t="s">
        <v>206</v>
      </c>
      <c r="M17" s="566"/>
      <c r="N17" s="566"/>
      <c r="O17" s="242">
        <v>0</v>
      </c>
      <c r="P17" s="242">
        <v>379380</v>
      </c>
      <c r="Q17" s="88"/>
    </row>
    <row r="18" spans="1:17" ht="15" customHeight="1">
      <c r="A18" s="89"/>
      <c r="B18" s="84"/>
      <c r="C18" s="243"/>
      <c r="D18" s="565" t="s">
        <v>95</v>
      </c>
      <c r="E18" s="565"/>
      <c r="F18" s="565"/>
      <c r="G18" s="242">
        <f>EA!D16</f>
        <v>0</v>
      </c>
      <c r="H18" s="242">
        <f>EA!E16</f>
        <v>0</v>
      </c>
      <c r="I18" s="84"/>
      <c r="J18" s="84"/>
      <c r="K18" s="239"/>
      <c r="Q18" s="88"/>
    </row>
    <row r="19" spans="1:17" ht="15" customHeight="1">
      <c r="A19" s="89"/>
      <c r="B19" s="84"/>
      <c r="C19" s="243"/>
      <c r="D19" s="565" t="s">
        <v>96</v>
      </c>
      <c r="E19" s="565"/>
      <c r="F19" s="565"/>
      <c r="G19" s="242">
        <f>EA!D17</f>
        <v>1409</v>
      </c>
      <c r="H19" s="242">
        <f>EA!E17</f>
        <v>6116</v>
      </c>
      <c r="I19" s="84"/>
      <c r="J19" s="84"/>
      <c r="K19" s="244" t="s">
        <v>67</v>
      </c>
      <c r="L19" s="244"/>
      <c r="M19" s="244"/>
      <c r="N19" s="244"/>
      <c r="O19" s="241">
        <f>SUM(O20:O22)</f>
        <v>27186080</v>
      </c>
      <c r="P19" s="241">
        <f>SUM(P20:P22)</f>
        <v>25011219</v>
      </c>
      <c r="Q19" s="88"/>
    </row>
    <row r="20" spans="1:17" ht="15" customHeight="1">
      <c r="A20" s="89"/>
      <c r="B20" s="84"/>
      <c r="C20" s="243"/>
      <c r="D20" s="565" t="s">
        <v>97</v>
      </c>
      <c r="E20" s="565"/>
      <c r="F20" s="565"/>
      <c r="G20" s="242">
        <v>0</v>
      </c>
      <c r="H20" s="242">
        <v>0</v>
      </c>
      <c r="I20" s="84"/>
      <c r="J20" s="84"/>
      <c r="K20" s="239"/>
      <c r="L20" s="243" t="s">
        <v>33</v>
      </c>
      <c r="M20" s="243"/>
      <c r="N20" s="243"/>
      <c r="O20" s="242">
        <v>0</v>
      </c>
      <c r="P20" s="242">
        <v>0</v>
      </c>
      <c r="Q20" s="88"/>
    </row>
    <row r="21" spans="1:17" ht="15" customHeight="1">
      <c r="A21" s="89"/>
      <c r="B21" s="84"/>
      <c r="C21" s="243"/>
      <c r="D21" s="565" t="s">
        <v>99</v>
      </c>
      <c r="E21" s="565"/>
      <c r="F21" s="565"/>
      <c r="G21" s="242">
        <v>0</v>
      </c>
      <c r="H21" s="242">
        <v>0</v>
      </c>
      <c r="I21" s="84"/>
      <c r="J21" s="84"/>
      <c r="K21" s="239"/>
      <c r="L21" s="566" t="s">
        <v>35</v>
      </c>
      <c r="M21" s="566"/>
      <c r="N21" s="566"/>
      <c r="O21" s="242">
        <f>ESF!I56</f>
        <v>4986311</v>
      </c>
      <c r="P21" s="242">
        <v>6980274</v>
      </c>
      <c r="Q21" s="88"/>
    </row>
    <row r="22" spans="1:17" ht="28.5" customHeight="1">
      <c r="A22" s="89"/>
      <c r="B22" s="84"/>
      <c r="C22" s="243"/>
      <c r="D22" s="565" t="s">
        <v>101</v>
      </c>
      <c r="E22" s="565"/>
      <c r="F22" s="565"/>
      <c r="G22" s="242">
        <v>0</v>
      </c>
      <c r="H22" s="242">
        <v>0</v>
      </c>
      <c r="I22" s="84"/>
      <c r="J22" s="84"/>
      <c r="K22" s="83"/>
      <c r="L22" s="566" t="s">
        <v>207</v>
      </c>
      <c r="M22" s="566"/>
      <c r="N22" s="566"/>
      <c r="O22" s="242">
        <v>22199769</v>
      </c>
      <c r="P22" s="242">
        <v>18030945</v>
      </c>
      <c r="Q22" s="88"/>
    </row>
    <row r="23" spans="1:17" ht="15" customHeight="1">
      <c r="A23" s="89"/>
      <c r="B23" s="84"/>
      <c r="C23" s="243"/>
      <c r="D23" s="565" t="s">
        <v>106</v>
      </c>
      <c r="E23" s="565"/>
      <c r="F23" s="565"/>
      <c r="G23" s="242">
        <f>EA!D22</f>
        <v>17362045</v>
      </c>
      <c r="H23" s="242">
        <f>EA!E22</f>
        <v>24272355</v>
      </c>
      <c r="I23" s="84"/>
      <c r="J23" s="84"/>
      <c r="K23" s="564" t="s">
        <v>181</v>
      </c>
      <c r="L23" s="564"/>
      <c r="M23" s="564"/>
      <c r="N23" s="564"/>
      <c r="O23" s="241">
        <f>O14-O19</f>
        <v>-27186080</v>
      </c>
      <c r="P23" s="241">
        <f>P14-P19</f>
        <v>-24631839</v>
      </c>
      <c r="Q23" s="88"/>
    </row>
    <row r="24" spans="1:17" ht="15" customHeight="1">
      <c r="A24" s="89"/>
      <c r="B24" s="84"/>
      <c r="C24" s="243"/>
      <c r="D24" s="565" t="s">
        <v>203</v>
      </c>
      <c r="E24" s="565"/>
      <c r="F24" s="565"/>
      <c r="G24" s="242">
        <v>0</v>
      </c>
      <c r="H24" s="242">
        <v>0</v>
      </c>
      <c r="I24" s="84"/>
      <c r="J24" s="84"/>
      <c r="Q24" s="88"/>
    </row>
    <row r="25" spans="1:17" ht="15" customHeight="1">
      <c r="A25" s="89"/>
      <c r="B25" s="84"/>
      <c r="C25" s="243"/>
      <c r="D25" s="565" t="s">
        <v>204</v>
      </c>
      <c r="E25" s="565"/>
      <c r="F25" s="148"/>
      <c r="G25" s="242">
        <v>0</v>
      </c>
      <c r="H25" s="242">
        <v>0</v>
      </c>
      <c r="I25" s="84"/>
      <c r="J25" s="83"/>
      <c r="Q25" s="88"/>
    </row>
    <row r="26" spans="1:17" ht="15" customHeight="1">
      <c r="A26" s="89"/>
      <c r="B26" s="84"/>
      <c r="C26" s="122"/>
      <c r="D26" s="84"/>
      <c r="E26" s="122"/>
      <c r="F26" s="122"/>
      <c r="G26" s="239"/>
      <c r="H26" s="239"/>
      <c r="I26" s="84"/>
      <c r="J26" s="564" t="s">
        <v>182</v>
      </c>
      <c r="K26" s="564"/>
      <c r="L26" s="564"/>
      <c r="M26" s="564"/>
      <c r="N26" s="564"/>
      <c r="O26" s="83"/>
      <c r="P26" s="83"/>
      <c r="Q26" s="88"/>
    </row>
    <row r="27" spans="1:17" ht="15" customHeight="1">
      <c r="A27" s="89"/>
      <c r="B27" s="84"/>
      <c r="C27" s="564" t="s">
        <v>67</v>
      </c>
      <c r="D27" s="564"/>
      <c r="E27" s="564"/>
      <c r="F27" s="564"/>
      <c r="G27" s="241">
        <f>SUM(G28:G46)</f>
        <v>1495558</v>
      </c>
      <c r="H27" s="241">
        <f>SUM(H28:H46)</f>
        <v>6105651</v>
      </c>
      <c r="I27" s="84"/>
      <c r="J27" s="84"/>
      <c r="K27" s="122"/>
      <c r="L27" s="84"/>
      <c r="M27" s="148"/>
      <c r="N27" s="148"/>
      <c r="O27" s="240"/>
      <c r="P27" s="240"/>
      <c r="Q27" s="88"/>
    </row>
    <row r="28" spans="1:17" ht="15" customHeight="1">
      <c r="A28" s="89"/>
      <c r="B28" s="84"/>
      <c r="C28" s="244"/>
      <c r="D28" s="565" t="s">
        <v>183</v>
      </c>
      <c r="E28" s="565"/>
      <c r="F28" s="565"/>
      <c r="G28" s="242">
        <f>EA!I13</f>
        <v>1234466</v>
      </c>
      <c r="H28" s="242">
        <f>EA!J13</f>
        <v>2690506</v>
      </c>
      <c r="I28" s="84"/>
      <c r="J28" s="84"/>
      <c r="K28" s="244" t="s">
        <v>66</v>
      </c>
      <c r="L28" s="244"/>
      <c r="M28" s="244"/>
      <c r="N28" s="244"/>
      <c r="O28" s="241">
        <f>O29+O32</f>
        <v>0</v>
      </c>
      <c r="P28" s="241">
        <f>P29+P32</f>
        <v>0</v>
      </c>
      <c r="Q28" s="88"/>
    </row>
    <row r="29" spans="1:17" ht="15" customHeight="1">
      <c r="A29" s="89"/>
      <c r="B29" s="84"/>
      <c r="C29" s="244"/>
      <c r="D29" s="565" t="s">
        <v>92</v>
      </c>
      <c r="E29" s="565"/>
      <c r="F29" s="565"/>
      <c r="G29" s="242">
        <f>EA!I14</f>
        <v>126495</v>
      </c>
      <c r="H29" s="242">
        <f>EA!J14</f>
        <v>282107</v>
      </c>
      <c r="I29" s="84"/>
      <c r="J29" s="83"/>
      <c r="K29" s="83"/>
      <c r="L29" s="243" t="s">
        <v>184</v>
      </c>
      <c r="M29" s="243"/>
      <c r="N29" s="243"/>
      <c r="O29" s="242">
        <f>SUM(O30:O31)</f>
        <v>0</v>
      </c>
      <c r="P29" s="242">
        <f>SUM(P30:P31)</f>
        <v>0</v>
      </c>
      <c r="Q29" s="88"/>
    </row>
    <row r="30" spans="1:17" ht="15" customHeight="1">
      <c r="A30" s="89"/>
      <c r="B30" s="84"/>
      <c r="C30" s="244"/>
      <c r="D30" s="565" t="s">
        <v>94</v>
      </c>
      <c r="E30" s="565"/>
      <c r="F30" s="565"/>
      <c r="G30" s="242">
        <f>EA!I15</f>
        <v>134597</v>
      </c>
      <c r="H30" s="242">
        <f>EA!J15</f>
        <v>259215</v>
      </c>
      <c r="I30" s="84"/>
      <c r="J30" s="84"/>
      <c r="K30" s="244"/>
      <c r="L30" s="243" t="s">
        <v>185</v>
      </c>
      <c r="M30" s="243"/>
      <c r="N30" s="243"/>
      <c r="O30" s="242">
        <v>0</v>
      </c>
      <c r="P30" s="242">
        <v>0</v>
      </c>
      <c r="Q30" s="88"/>
    </row>
    <row r="31" spans="1:17" ht="15" customHeight="1">
      <c r="A31" s="89"/>
      <c r="B31" s="84"/>
      <c r="C31" s="122"/>
      <c r="D31" s="84"/>
      <c r="E31" s="122"/>
      <c r="F31" s="122"/>
      <c r="G31" s="239"/>
      <c r="H31" s="239"/>
      <c r="I31" s="84"/>
      <c r="J31" s="84"/>
      <c r="K31" s="244"/>
      <c r="L31" s="243" t="s">
        <v>187</v>
      </c>
      <c r="M31" s="243"/>
      <c r="N31" s="243"/>
      <c r="O31" s="242">
        <v>0</v>
      </c>
      <c r="P31" s="242">
        <v>0</v>
      </c>
      <c r="Q31" s="88"/>
    </row>
    <row r="32" spans="1:17" ht="15" customHeight="1">
      <c r="A32" s="89"/>
      <c r="B32" s="84"/>
      <c r="C32" s="244"/>
      <c r="D32" s="565" t="s">
        <v>98</v>
      </c>
      <c r="E32" s="565"/>
      <c r="F32" s="565"/>
      <c r="G32" s="242">
        <f>EA!I17</f>
        <v>0</v>
      </c>
      <c r="H32" s="242">
        <v>2873823</v>
      </c>
      <c r="I32" s="84"/>
      <c r="J32" s="84"/>
      <c r="K32" s="244"/>
      <c r="L32" s="566" t="s">
        <v>408</v>
      </c>
      <c r="M32" s="566"/>
      <c r="N32" s="566"/>
      <c r="O32" s="242">
        <v>0</v>
      </c>
      <c r="P32" s="242">
        <v>0</v>
      </c>
      <c r="Q32" s="88"/>
    </row>
    <row r="33" spans="1:17" ht="15" customHeight="1">
      <c r="A33" s="89"/>
      <c r="B33" s="84"/>
      <c r="C33" s="244"/>
      <c r="D33" s="565" t="s">
        <v>186</v>
      </c>
      <c r="E33" s="565"/>
      <c r="F33" s="565"/>
      <c r="G33" s="242">
        <v>0</v>
      </c>
      <c r="H33" s="242">
        <v>0</v>
      </c>
      <c r="I33" s="84"/>
      <c r="J33" s="84"/>
      <c r="K33" s="239"/>
      <c r="Q33" s="88"/>
    </row>
    <row r="34" spans="1:17" ht="15" customHeight="1">
      <c r="A34" s="89"/>
      <c r="B34" s="84"/>
      <c r="C34" s="244"/>
      <c r="D34" s="565" t="s">
        <v>188</v>
      </c>
      <c r="E34" s="565"/>
      <c r="F34" s="565"/>
      <c r="G34" s="242">
        <v>0</v>
      </c>
      <c r="H34" s="242">
        <v>0</v>
      </c>
      <c r="I34" s="84"/>
      <c r="J34" s="84"/>
      <c r="K34" s="244" t="s">
        <v>67</v>
      </c>
      <c r="L34" s="244"/>
      <c r="M34" s="244"/>
      <c r="N34" s="244"/>
      <c r="O34" s="241">
        <f>O35+O38</f>
        <v>0</v>
      </c>
      <c r="P34" s="241">
        <f>P35+P38</f>
        <v>0</v>
      </c>
      <c r="Q34" s="88"/>
    </row>
    <row r="35" spans="1:17" ht="15" customHeight="1">
      <c r="A35" s="89"/>
      <c r="B35" s="84"/>
      <c r="C35" s="244"/>
      <c r="D35" s="565" t="s">
        <v>103</v>
      </c>
      <c r="E35" s="565"/>
      <c r="F35" s="565"/>
      <c r="G35" s="242">
        <v>0</v>
      </c>
      <c r="H35" s="242">
        <v>0</v>
      </c>
      <c r="I35" s="84"/>
      <c r="J35" s="84"/>
      <c r="K35" s="83"/>
      <c r="L35" s="243" t="s">
        <v>189</v>
      </c>
      <c r="M35" s="243"/>
      <c r="N35" s="243"/>
      <c r="O35" s="242">
        <f>SUM(O36:O37)</f>
        <v>0</v>
      </c>
      <c r="P35" s="242">
        <f>SUM(P36:P37)</f>
        <v>0</v>
      </c>
      <c r="Q35" s="88"/>
    </row>
    <row r="36" spans="1:17" ht="15" customHeight="1">
      <c r="A36" s="89"/>
      <c r="B36" s="84"/>
      <c r="C36" s="244"/>
      <c r="D36" s="565" t="s">
        <v>105</v>
      </c>
      <c r="E36" s="565"/>
      <c r="F36" s="565"/>
      <c r="G36" s="242">
        <v>0</v>
      </c>
      <c r="H36" s="242">
        <v>0</v>
      </c>
      <c r="I36" s="84"/>
      <c r="J36" s="84"/>
      <c r="K36" s="244"/>
      <c r="L36" s="243" t="s">
        <v>185</v>
      </c>
      <c r="M36" s="243"/>
      <c r="N36" s="243"/>
      <c r="O36" s="242">
        <v>0</v>
      </c>
      <c r="P36" s="242">
        <v>0</v>
      </c>
      <c r="Q36" s="88"/>
    </row>
    <row r="37" spans="1:17" ht="15" customHeight="1">
      <c r="A37" s="89"/>
      <c r="B37" s="84"/>
      <c r="C37" s="244"/>
      <c r="D37" s="565" t="s">
        <v>107</v>
      </c>
      <c r="E37" s="565"/>
      <c r="F37" s="565"/>
      <c r="G37" s="242">
        <v>0</v>
      </c>
      <c r="H37" s="242">
        <v>0</v>
      </c>
      <c r="I37" s="84"/>
      <c r="J37" s="83"/>
      <c r="K37" s="244"/>
      <c r="L37" s="243" t="s">
        <v>187</v>
      </c>
      <c r="M37" s="243"/>
      <c r="N37" s="243"/>
      <c r="O37" s="242">
        <v>0</v>
      </c>
      <c r="P37" s="242">
        <v>0</v>
      </c>
      <c r="Q37" s="88"/>
    </row>
    <row r="38" spans="1:17" ht="15" customHeight="1">
      <c r="A38" s="89"/>
      <c r="B38" s="84"/>
      <c r="C38" s="244"/>
      <c r="D38" s="565" t="s">
        <v>108</v>
      </c>
      <c r="E38" s="565"/>
      <c r="F38" s="565"/>
      <c r="G38" s="242">
        <v>0</v>
      </c>
      <c r="H38" s="242">
        <v>0</v>
      </c>
      <c r="I38" s="84"/>
      <c r="J38" s="84"/>
      <c r="K38" s="244"/>
      <c r="L38" s="566" t="s">
        <v>409</v>
      </c>
      <c r="M38" s="566"/>
      <c r="N38" s="566"/>
      <c r="O38" s="242"/>
      <c r="P38" s="242">
        <v>0</v>
      </c>
      <c r="Q38" s="88"/>
    </row>
    <row r="39" spans="1:17" ht="15" customHeight="1">
      <c r="A39" s="89"/>
      <c r="B39" s="84"/>
      <c r="C39" s="244"/>
      <c r="D39" s="565" t="s">
        <v>109</v>
      </c>
      <c r="E39" s="565"/>
      <c r="F39" s="565"/>
      <c r="G39" s="242">
        <v>0</v>
      </c>
      <c r="H39" s="242">
        <v>0</v>
      </c>
      <c r="I39" s="84"/>
      <c r="J39" s="84"/>
      <c r="K39" s="239"/>
      <c r="Q39" s="88"/>
    </row>
    <row r="40" spans="1:17" ht="15" customHeight="1">
      <c r="A40" s="89"/>
      <c r="B40" s="84"/>
      <c r="C40" s="244"/>
      <c r="D40" s="565" t="s">
        <v>111</v>
      </c>
      <c r="E40" s="565"/>
      <c r="F40" s="565"/>
      <c r="G40" s="242">
        <v>0</v>
      </c>
      <c r="H40" s="242">
        <v>0</v>
      </c>
      <c r="I40" s="84"/>
      <c r="J40" s="84"/>
      <c r="K40" s="564" t="s">
        <v>191</v>
      </c>
      <c r="L40" s="564"/>
      <c r="M40" s="564"/>
      <c r="N40" s="564"/>
      <c r="O40" s="241">
        <f>O28-O34</f>
        <v>0</v>
      </c>
      <c r="P40" s="241">
        <f>P28-P34</f>
        <v>0</v>
      </c>
      <c r="Q40" s="88"/>
    </row>
    <row r="41" spans="1:17" ht="15" customHeight="1">
      <c r="A41" s="89"/>
      <c r="B41" s="84"/>
      <c r="C41" s="122"/>
      <c r="D41" s="84"/>
      <c r="E41" s="122"/>
      <c r="F41" s="122"/>
      <c r="G41" s="239"/>
      <c r="H41" s="239"/>
      <c r="I41" s="84"/>
      <c r="J41" s="84"/>
      <c r="Q41" s="88"/>
    </row>
    <row r="42" spans="1:17" ht="15" customHeight="1">
      <c r="A42" s="89"/>
      <c r="B42" s="84"/>
      <c r="C42" s="244"/>
      <c r="D42" s="565" t="s">
        <v>190</v>
      </c>
      <c r="E42" s="565"/>
      <c r="F42" s="565"/>
      <c r="G42" s="242">
        <v>0</v>
      </c>
      <c r="H42" s="242">
        <v>0</v>
      </c>
      <c r="I42" s="84"/>
      <c r="J42" s="84"/>
      <c r="Q42" s="88"/>
    </row>
    <row r="43" spans="1:17" ht="15" customHeight="1">
      <c r="A43" s="89"/>
      <c r="B43" s="84"/>
      <c r="C43" s="244"/>
      <c r="D43" s="565" t="s">
        <v>143</v>
      </c>
      <c r="E43" s="565"/>
      <c r="F43" s="565"/>
      <c r="G43" s="242">
        <v>0</v>
      </c>
      <c r="H43" s="242">
        <v>0</v>
      </c>
      <c r="I43" s="84"/>
      <c r="J43" s="567" t="s">
        <v>193</v>
      </c>
      <c r="K43" s="567"/>
      <c r="L43" s="567"/>
      <c r="M43" s="567"/>
      <c r="N43" s="567"/>
      <c r="O43" s="245">
        <f>G48+O23+O40</f>
        <v>-11318184</v>
      </c>
      <c r="P43" s="245">
        <f>H48+P23+P40</f>
        <v>-6459019</v>
      </c>
      <c r="Q43" s="88"/>
    </row>
    <row r="44" spans="1:17" ht="15" customHeight="1">
      <c r="A44" s="89"/>
      <c r="B44" s="84"/>
      <c r="C44" s="244"/>
      <c r="D44" s="565" t="s">
        <v>118</v>
      </c>
      <c r="E44" s="565"/>
      <c r="F44" s="565"/>
      <c r="G44" s="242">
        <v>0</v>
      </c>
      <c r="H44" s="242">
        <v>0</v>
      </c>
      <c r="I44" s="84"/>
      <c r="Q44" s="88"/>
    </row>
    <row r="45" spans="1:17" ht="15" customHeight="1">
      <c r="A45" s="89"/>
      <c r="B45" s="84"/>
      <c r="C45" s="239"/>
      <c r="D45" s="239"/>
      <c r="E45" s="239"/>
      <c r="F45" s="239"/>
      <c r="G45" s="239"/>
      <c r="H45" s="239"/>
      <c r="I45" s="84"/>
      <c r="Q45" s="88"/>
    </row>
    <row r="46" spans="1:17" ht="15" customHeight="1">
      <c r="A46" s="89"/>
      <c r="B46" s="84"/>
      <c r="C46" s="244"/>
      <c r="D46" s="565" t="s">
        <v>205</v>
      </c>
      <c r="E46" s="565"/>
      <c r="F46" s="565"/>
      <c r="G46" s="242">
        <v>0</v>
      </c>
      <c r="H46" s="242">
        <v>0</v>
      </c>
      <c r="I46" s="84"/>
      <c r="Q46" s="88"/>
    </row>
    <row r="47" spans="1:17">
      <c r="A47" s="89"/>
      <c r="B47" s="84"/>
      <c r="C47" s="122"/>
      <c r="D47" s="84"/>
      <c r="E47" s="122"/>
      <c r="F47" s="122"/>
      <c r="G47" s="239"/>
      <c r="H47" s="239"/>
      <c r="I47" s="84"/>
      <c r="J47" s="567" t="s">
        <v>197</v>
      </c>
      <c r="K47" s="567"/>
      <c r="L47" s="567"/>
      <c r="M47" s="567"/>
      <c r="N47" s="567"/>
      <c r="O47" s="245">
        <v>449541</v>
      </c>
      <c r="P47" s="245">
        <v>7287940</v>
      </c>
      <c r="Q47" s="88"/>
    </row>
    <row r="48" spans="1:17" s="249" customFormat="1">
      <c r="A48" s="246"/>
      <c r="B48" s="247"/>
      <c r="C48" s="564" t="s">
        <v>192</v>
      </c>
      <c r="D48" s="564"/>
      <c r="E48" s="564"/>
      <c r="F48" s="564"/>
      <c r="G48" s="245">
        <f>G14-G27</f>
        <v>15867896</v>
      </c>
      <c r="H48" s="245">
        <f>H14-H27</f>
        <v>18172820</v>
      </c>
      <c r="I48" s="247"/>
      <c r="J48" s="567" t="s">
        <v>198</v>
      </c>
      <c r="K48" s="567"/>
      <c r="L48" s="567"/>
      <c r="M48" s="567"/>
      <c r="N48" s="567"/>
      <c r="O48" s="245">
        <f>G48+O43</f>
        <v>4549712</v>
      </c>
      <c r="P48" s="245">
        <v>449541</v>
      </c>
      <c r="Q48" s="248"/>
    </row>
    <row r="49" spans="1:17" s="249" customFormat="1">
      <c r="A49" s="246"/>
      <c r="B49" s="247"/>
      <c r="C49" s="244"/>
      <c r="D49" s="244"/>
      <c r="E49" s="244"/>
      <c r="F49" s="244"/>
      <c r="G49" s="245"/>
      <c r="H49" s="245"/>
      <c r="I49" s="247"/>
      <c r="Q49" s="248"/>
    </row>
    <row r="50" spans="1:17" ht="14.25" customHeight="1">
      <c r="A50" s="103"/>
      <c r="B50" s="104"/>
      <c r="C50" s="250"/>
      <c r="D50" s="250"/>
      <c r="E50" s="250"/>
      <c r="F50" s="250"/>
      <c r="G50" s="251"/>
      <c r="H50" s="251"/>
      <c r="I50" s="104"/>
      <c r="J50" s="109"/>
      <c r="K50" s="109"/>
      <c r="L50" s="109"/>
      <c r="M50" s="109"/>
      <c r="N50" s="109"/>
      <c r="O50" s="109"/>
      <c r="P50" s="109"/>
      <c r="Q50" s="105"/>
    </row>
    <row r="51" spans="1:17" ht="14.25" customHeight="1">
      <c r="A51" s="84"/>
      <c r="I51" s="84"/>
      <c r="J51" s="84"/>
      <c r="K51" s="239"/>
      <c r="L51" s="239"/>
      <c r="M51" s="239"/>
      <c r="N51" s="239"/>
      <c r="O51" s="240"/>
      <c r="P51" s="240"/>
      <c r="Q51" s="83"/>
    </row>
    <row r="52" spans="1:17" ht="6" customHeight="1">
      <c r="A52" s="84"/>
      <c r="I52" s="84"/>
      <c r="J52" s="83"/>
      <c r="K52" s="83"/>
      <c r="L52" s="83"/>
      <c r="M52" s="83"/>
      <c r="N52" s="83"/>
      <c r="O52" s="83"/>
      <c r="P52" s="83"/>
      <c r="Q52" s="83"/>
    </row>
    <row r="53" spans="1:17" ht="15" customHeight="1">
      <c r="A53" s="83"/>
      <c r="B53" s="91" t="s">
        <v>77</v>
      </c>
      <c r="C53" s="91"/>
      <c r="D53" s="91"/>
      <c r="E53" s="91"/>
      <c r="F53" s="91"/>
      <c r="G53" s="91"/>
      <c r="H53" s="91"/>
      <c r="I53" s="91"/>
      <c r="J53" s="91"/>
      <c r="K53" s="83"/>
      <c r="L53" s="83"/>
      <c r="M53" s="83"/>
      <c r="N53" s="83"/>
      <c r="O53" s="224" t="str">
        <f>IF(O47=ESF!E18+ESF!E19," ","ERROR SALDO FINAL 2013")</f>
        <v xml:space="preserve"> </v>
      </c>
      <c r="P53" s="83"/>
      <c r="Q53" s="83"/>
    </row>
    <row r="54" spans="1:17" ht="22.5" customHeight="1">
      <c r="A54" s="83"/>
      <c r="B54" s="91"/>
      <c r="C54" s="106"/>
      <c r="D54" s="107"/>
      <c r="E54" s="107"/>
      <c r="F54" s="83"/>
      <c r="G54" s="108"/>
      <c r="H54" s="106"/>
      <c r="I54" s="107"/>
      <c r="J54" s="107"/>
      <c r="K54" s="83"/>
      <c r="L54" s="83"/>
      <c r="M54" s="83"/>
      <c r="N54" s="83"/>
      <c r="O54" s="224" t="str">
        <f>IF(O48=ESF!D18," ","ERROR SALDO FINAL 2014")</f>
        <v xml:space="preserve"> </v>
      </c>
      <c r="P54" s="83"/>
      <c r="Q54" s="83"/>
    </row>
    <row r="55" spans="1:17" ht="29.25" customHeight="1">
      <c r="A55" s="83"/>
      <c r="B55" s="91"/>
      <c r="C55" s="106"/>
      <c r="D55" s="568"/>
      <c r="E55" s="568"/>
      <c r="F55" s="568"/>
      <c r="G55" s="568"/>
      <c r="H55" s="106"/>
      <c r="I55" s="107"/>
      <c r="J55" s="107"/>
      <c r="K55" s="83"/>
      <c r="L55" s="538"/>
      <c r="M55" s="538"/>
      <c r="N55" s="538"/>
      <c r="O55" s="538"/>
      <c r="P55" s="83"/>
      <c r="Q55" s="83"/>
    </row>
    <row r="56" spans="1:17" ht="14.1" customHeight="1">
      <c r="A56" s="83"/>
      <c r="B56" s="110"/>
      <c r="C56" s="83"/>
      <c r="D56" s="531" t="s">
        <v>79</v>
      </c>
      <c r="E56" s="531"/>
      <c r="F56" s="531"/>
      <c r="G56" s="531"/>
      <c r="H56" s="83"/>
      <c r="I56" s="92"/>
      <c r="J56" s="83"/>
      <c r="K56" s="113"/>
      <c r="L56" s="531" t="s">
        <v>82</v>
      </c>
      <c r="M56" s="531"/>
      <c r="N56" s="531"/>
      <c r="O56" s="531"/>
      <c r="P56" s="83"/>
      <c r="Q56" s="83"/>
    </row>
    <row r="57" spans="1:17" ht="14.1" customHeight="1">
      <c r="A57" s="83"/>
      <c r="B57" s="111"/>
      <c r="C57" s="83"/>
      <c r="D57" s="532" t="s">
        <v>80</v>
      </c>
      <c r="E57" s="532"/>
      <c r="F57" s="532"/>
      <c r="G57" s="532"/>
      <c r="H57" s="83"/>
      <c r="I57" s="92"/>
      <c r="J57" s="83"/>
      <c r="L57" s="532" t="s">
        <v>81</v>
      </c>
      <c r="M57" s="532"/>
      <c r="N57" s="532"/>
      <c r="O57" s="532"/>
      <c r="P57" s="83"/>
      <c r="Q57" s="83"/>
    </row>
  </sheetData>
  <sheetProtection formatCells="0" selectLockedCells="1"/>
  <mergeCells count="60">
    <mergeCell ref="D35:F35"/>
    <mergeCell ref="D36:F36"/>
    <mergeCell ref="D37:F37"/>
    <mergeCell ref="D38:F38"/>
    <mergeCell ref="D32:F32"/>
    <mergeCell ref="D33:F33"/>
    <mergeCell ref="D34:F34"/>
    <mergeCell ref="K40:N40"/>
    <mergeCell ref="D39:F39"/>
    <mergeCell ref="D40:F40"/>
    <mergeCell ref="D42:F42"/>
    <mergeCell ref="L38:N38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L32:N32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opLeftCell="A33" workbookViewId="0">
      <selection sqref="A1:J55"/>
    </sheetView>
  </sheetViews>
  <sheetFormatPr baseColWidth="10" defaultColWidth="11.42578125" defaultRowHeight="11.25"/>
  <cols>
    <col min="1" max="1" width="1.140625" style="16" customWidth="1"/>
    <col min="2" max="3" width="3.7109375" style="17" customWidth="1"/>
    <col min="4" max="4" width="46.42578125" style="17" customWidth="1"/>
    <col min="5" max="10" width="15.7109375" style="17" customWidth="1"/>
    <col min="11" max="11" width="2" style="16" customWidth="1"/>
    <col min="12" max="16384" width="11.42578125" style="17"/>
  </cols>
  <sheetData>
    <row r="1" spans="1:10" s="16" customFormat="1"/>
    <row r="2" spans="1:10">
      <c r="B2" s="581" t="s">
        <v>614</v>
      </c>
      <c r="C2" s="582"/>
      <c r="D2" s="582"/>
      <c r="E2" s="582"/>
      <c r="F2" s="582"/>
      <c r="G2" s="582"/>
      <c r="H2" s="582"/>
      <c r="I2" s="582"/>
      <c r="J2" s="583"/>
    </row>
    <row r="3" spans="1:10">
      <c r="B3" s="584" t="s">
        <v>411</v>
      </c>
      <c r="C3" s="585"/>
      <c r="D3" s="585"/>
      <c r="E3" s="585"/>
      <c r="F3" s="585"/>
      <c r="G3" s="585"/>
      <c r="H3" s="585"/>
      <c r="I3" s="585"/>
      <c r="J3" s="586"/>
    </row>
    <row r="4" spans="1:10">
      <c r="B4" s="584" t="s">
        <v>208</v>
      </c>
      <c r="C4" s="585"/>
      <c r="D4" s="585"/>
      <c r="E4" s="585"/>
      <c r="F4" s="585"/>
      <c r="G4" s="585"/>
      <c r="H4" s="585"/>
      <c r="I4" s="585"/>
      <c r="J4" s="586"/>
    </row>
    <row r="5" spans="1:10">
      <c r="B5" s="587" t="s">
        <v>666</v>
      </c>
      <c r="C5" s="588"/>
      <c r="D5" s="588"/>
      <c r="E5" s="588"/>
      <c r="F5" s="588"/>
      <c r="G5" s="588"/>
      <c r="H5" s="588"/>
      <c r="I5" s="588"/>
      <c r="J5" s="589"/>
    </row>
    <row r="6" spans="1:10" s="16" customFormat="1">
      <c r="A6" s="18"/>
      <c r="B6" s="18"/>
      <c r="C6" s="18"/>
      <c r="D6" s="18"/>
      <c r="F6" s="19"/>
      <c r="G6" s="19"/>
      <c r="H6" s="19"/>
      <c r="I6" s="19"/>
      <c r="J6" s="19"/>
    </row>
    <row r="7" spans="1:10" ht="12" customHeight="1">
      <c r="A7" s="20"/>
      <c r="B7" s="580" t="s">
        <v>209</v>
      </c>
      <c r="C7" s="580"/>
      <c r="D7" s="580"/>
      <c r="E7" s="580" t="s">
        <v>210</v>
      </c>
      <c r="F7" s="580"/>
      <c r="G7" s="580"/>
      <c r="H7" s="580"/>
      <c r="I7" s="580"/>
      <c r="J7" s="579" t="s">
        <v>211</v>
      </c>
    </row>
    <row r="8" spans="1:10" ht="22.5">
      <c r="A8" s="18"/>
      <c r="B8" s="580"/>
      <c r="C8" s="580"/>
      <c r="D8" s="580"/>
      <c r="E8" s="70" t="s">
        <v>212</v>
      </c>
      <c r="F8" s="48" t="s">
        <v>213</v>
      </c>
      <c r="G8" s="70" t="s">
        <v>214</v>
      </c>
      <c r="H8" s="70" t="s">
        <v>215</v>
      </c>
      <c r="I8" s="70" t="s">
        <v>216</v>
      </c>
      <c r="J8" s="579"/>
    </row>
    <row r="9" spans="1:10" ht="12" customHeight="1">
      <c r="A9" s="18"/>
      <c r="B9" s="580"/>
      <c r="C9" s="580"/>
      <c r="D9" s="580"/>
      <c r="E9" s="70" t="s">
        <v>217</v>
      </c>
      <c r="F9" s="70" t="s">
        <v>218</v>
      </c>
      <c r="G9" s="70" t="s">
        <v>219</v>
      </c>
      <c r="H9" s="70" t="s">
        <v>220</v>
      </c>
      <c r="I9" s="70" t="s">
        <v>221</v>
      </c>
      <c r="J9" s="70" t="s">
        <v>235</v>
      </c>
    </row>
    <row r="10" spans="1:10" ht="12" customHeight="1">
      <c r="A10" s="21"/>
      <c r="B10" s="22"/>
      <c r="C10" s="23"/>
      <c r="D10" s="24"/>
      <c r="E10" s="25"/>
      <c r="F10" s="26"/>
      <c r="G10" s="26"/>
      <c r="H10" s="26"/>
      <c r="I10" s="26"/>
      <c r="J10" s="26"/>
    </row>
    <row r="11" spans="1:10" ht="12" customHeight="1">
      <c r="A11" s="21"/>
      <c r="B11" s="576" t="s">
        <v>89</v>
      </c>
      <c r="C11" s="570"/>
      <c r="D11" s="571"/>
      <c r="E11" s="40">
        <v>0</v>
      </c>
      <c r="F11" s="40">
        <v>0</v>
      </c>
      <c r="G11" s="40">
        <f>+E11+F11</f>
        <v>0</v>
      </c>
      <c r="H11" s="40">
        <v>0</v>
      </c>
      <c r="I11" s="40">
        <v>0</v>
      </c>
      <c r="J11" s="40">
        <f>+I11-E11</f>
        <v>0</v>
      </c>
    </row>
    <row r="12" spans="1:10" ht="12" customHeight="1">
      <c r="A12" s="21"/>
      <c r="B12" s="576" t="s">
        <v>202</v>
      </c>
      <c r="C12" s="570"/>
      <c r="D12" s="571"/>
      <c r="E12" s="40">
        <v>0</v>
      </c>
      <c r="F12" s="40">
        <v>0</v>
      </c>
      <c r="G12" s="40">
        <f t="shared" ref="G12:G24" si="0">+E12+F12</f>
        <v>0</v>
      </c>
      <c r="H12" s="40">
        <v>0</v>
      </c>
      <c r="I12" s="40">
        <v>0</v>
      </c>
      <c r="J12" s="40">
        <f t="shared" ref="J12:J24" si="1">+I12-E12</f>
        <v>0</v>
      </c>
    </row>
    <row r="13" spans="1:10" ht="12" customHeight="1">
      <c r="A13" s="21"/>
      <c r="B13" s="576" t="s">
        <v>93</v>
      </c>
      <c r="C13" s="570"/>
      <c r="D13" s="571"/>
      <c r="E13" s="40">
        <v>0</v>
      </c>
      <c r="F13" s="40">
        <v>0</v>
      </c>
      <c r="G13" s="40">
        <f t="shared" si="0"/>
        <v>0</v>
      </c>
      <c r="H13" s="40">
        <v>0</v>
      </c>
      <c r="I13" s="40">
        <v>0</v>
      </c>
      <c r="J13" s="40">
        <f t="shared" si="1"/>
        <v>0</v>
      </c>
    </row>
    <row r="14" spans="1:10" ht="12" customHeight="1">
      <c r="A14" s="21"/>
      <c r="B14" s="576" t="s">
        <v>95</v>
      </c>
      <c r="C14" s="570"/>
      <c r="D14" s="571"/>
      <c r="E14" s="40">
        <v>0</v>
      </c>
      <c r="F14" s="40">
        <v>0</v>
      </c>
      <c r="G14" s="40">
        <f t="shared" si="0"/>
        <v>0</v>
      </c>
      <c r="H14" s="40">
        <v>0</v>
      </c>
      <c r="I14" s="40">
        <v>0</v>
      </c>
      <c r="J14" s="40">
        <f t="shared" si="1"/>
        <v>0</v>
      </c>
    </row>
    <row r="15" spans="1:10" ht="12" customHeight="1">
      <c r="A15" s="21"/>
      <c r="B15" s="576" t="s">
        <v>222</v>
      </c>
      <c r="C15" s="570"/>
      <c r="D15" s="571"/>
      <c r="E15" s="40">
        <f>+E16+E17</f>
        <v>0</v>
      </c>
      <c r="F15" s="40">
        <v>0</v>
      </c>
      <c r="G15" s="40">
        <f>+G16+G17</f>
        <v>0</v>
      </c>
      <c r="H15" s="40">
        <f>+H16+H17</f>
        <v>1409</v>
      </c>
      <c r="I15" s="40">
        <f>+I16+I17</f>
        <v>1409</v>
      </c>
      <c r="J15" s="40">
        <v>-1409</v>
      </c>
    </row>
    <row r="16" spans="1:10" ht="12" customHeight="1">
      <c r="A16" s="21"/>
      <c r="B16" s="27"/>
      <c r="C16" s="570" t="s">
        <v>223</v>
      </c>
      <c r="D16" s="571"/>
      <c r="E16" s="40">
        <v>0</v>
      </c>
      <c r="F16" s="40">
        <v>0</v>
      </c>
      <c r="G16" s="40">
        <f t="shared" si="0"/>
        <v>0</v>
      </c>
      <c r="H16" s="40">
        <v>1409</v>
      </c>
      <c r="I16" s="40">
        <v>1409</v>
      </c>
      <c r="J16" s="40">
        <v>-1409</v>
      </c>
    </row>
    <row r="17" spans="1:10" ht="12" customHeight="1">
      <c r="A17" s="21"/>
      <c r="B17" s="27"/>
      <c r="C17" s="570" t="s">
        <v>224</v>
      </c>
      <c r="D17" s="571"/>
      <c r="E17" s="40">
        <v>0</v>
      </c>
      <c r="F17" s="40">
        <v>0</v>
      </c>
      <c r="G17" s="40">
        <f t="shared" si="0"/>
        <v>0</v>
      </c>
      <c r="H17" s="40">
        <v>0</v>
      </c>
      <c r="I17" s="40">
        <v>0</v>
      </c>
      <c r="J17" s="40">
        <f t="shared" si="1"/>
        <v>0</v>
      </c>
    </row>
    <row r="18" spans="1:10" ht="12" customHeight="1">
      <c r="A18" s="21"/>
      <c r="B18" s="576" t="s">
        <v>225</v>
      </c>
      <c r="C18" s="570"/>
      <c r="D18" s="571"/>
      <c r="E18" s="40">
        <f>+E19+E20</f>
        <v>0</v>
      </c>
      <c r="F18" s="40">
        <f>+F19+F20</f>
        <v>0</v>
      </c>
      <c r="G18" s="40">
        <f t="shared" si="0"/>
        <v>0</v>
      </c>
      <c r="H18" s="40">
        <f>+H19+H20</f>
        <v>0</v>
      </c>
      <c r="I18" s="40">
        <f>+I19+I20</f>
        <v>0</v>
      </c>
      <c r="J18" s="40">
        <f t="shared" si="1"/>
        <v>0</v>
      </c>
    </row>
    <row r="19" spans="1:10" ht="12" customHeight="1">
      <c r="A19" s="21"/>
      <c r="B19" s="27"/>
      <c r="C19" s="570" t="s">
        <v>223</v>
      </c>
      <c r="D19" s="571"/>
      <c r="E19" s="40">
        <v>0</v>
      </c>
      <c r="F19" s="40">
        <v>0</v>
      </c>
      <c r="G19" s="40">
        <f t="shared" si="0"/>
        <v>0</v>
      </c>
      <c r="H19" s="40">
        <v>0</v>
      </c>
      <c r="I19" s="40">
        <v>0</v>
      </c>
      <c r="J19" s="40">
        <f t="shared" si="1"/>
        <v>0</v>
      </c>
    </row>
    <row r="20" spans="1:10" ht="12" customHeight="1">
      <c r="A20" s="21"/>
      <c r="B20" s="27"/>
      <c r="C20" s="570" t="s">
        <v>224</v>
      </c>
      <c r="D20" s="571"/>
      <c r="E20" s="40">
        <v>0</v>
      </c>
      <c r="F20" s="40">
        <v>0</v>
      </c>
      <c r="G20" s="40">
        <f t="shared" si="0"/>
        <v>0</v>
      </c>
      <c r="H20" s="40">
        <v>0</v>
      </c>
      <c r="I20" s="40">
        <v>0</v>
      </c>
      <c r="J20" s="40">
        <f t="shared" si="1"/>
        <v>0</v>
      </c>
    </row>
    <row r="21" spans="1:10" ht="12" customHeight="1">
      <c r="A21" s="21"/>
      <c r="B21" s="576" t="s">
        <v>226</v>
      </c>
      <c r="C21" s="570"/>
      <c r="D21" s="571"/>
      <c r="E21" s="40">
        <v>0</v>
      </c>
      <c r="F21" s="40">
        <v>0</v>
      </c>
      <c r="G21" s="40">
        <f t="shared" si="0"/>
        <v>0</v>
      </c>
      <c r="H21" s="40">
        <v>0</v>
      </c>
      <c r="I21" s="40">
        <v>0</v>
      </c>
      <c r="J21" s="40">
        <f>+I21-E21</f>
        <v>0</v>
      </c>
    </row>
    <row r="22" spans="1:10" ht="12" customHeight="1">
      <c r="A22" s="21"/>
      <c r="B22" s="576" t="s">
        <v>106</v>
      </c>
      <c r="C22" s="570"/>
      <c r="D22" s="571"/>
      <c r="E22" s="40">
        <v>22600000</v>
      </c>
      <c r="F22" s="40">
        <v>-3127534</v>
      </c>
      <c r="G22" s="40">
        <f>E22+F22</f>
        <v>19472466</v>
      </c>
      <c r="H22" s="40">
        <v>17362045</v>
      </c>
      <c r="I22" s="40">
        <v>17362045</v>
      </c>
      <c r="J22" s="40">
        <f>G22-I22</f>
        <v>2110421</v>
      </c>
    </row>
    <row r="23" spans="1:10" ht="12" customHeight="1">
      <c r="A23" s="28"/>
      <c r="B23" s="576" t="s">
        <v>227</v>
      </c>
      <c r="C23" s="570"/>
      <c r="D23" s="571"/>
      <c r="E23" s="40">
        <v>0</v>
      </c>
      <c r="F23" s="40">
        <v>0</v>
      </c>
      <c r="G23" s="40">
        <f t="shared" si="0"/>
        <v>0</v>
      </c>
      <c r="H23" s="40">
        <v>0</v>
      </c>
      <c r="I23" s="40">
        <v>0</v>
      </c>
      <c r="J23" s="40">
        <f t="shared" si="1"/>
        <v>0</v>
      </c>
    </row>
    <row r="24" spans="1:10" ht="12" customHeight="1">
      <c r="A24" s="21"/>
      <c r="B24" s="576" t="s">
        <v>228</v>
      </c>
      <c r="C24" s="570"/>
      <c r="D24" s="571"/>
      <c r="E24" s="40">
        <v>0</v>
      </c>
      <c r="F24" s="40">
        <v>0</v>
      </c>
      <c r="G24" s="40">
        <f t="shared" si="0"/>
        <v>0</v>
      </c>
      <c r="H24" s="40">
        <v>0</v>
      </c>
      <c r="I24" s="40">
        <v>0</v>
      </c>
      <c r="J24" s="40">
        <f t="shared" si="1"/>
        <v>0</v>
      </c>
    </row>
    <row r="25" spans="1:10" ht="12" customHeight="1">
      <c r="A25" s="21"/>
      <c r="B25" s="29"/>
      <c r="C25" s="30"/>
      <c r="D25" s="31"/>
      <c r="E25" s="32"/>
      <c r="F25" s="33"/>
      <c r="G25" s="33"/>
      <c r="H25" s="33"/>
      <c r="I25" s="33"/>
      <c r="J25" s="33"/>
    </row>
    <row r="26" spans="1:10" ht="12" customHeight="1">
      <c r="A26" s="18"/>
      <c r="B26" s="34"/>
      <c r="C26" s="35"/>
      <c r="D26" s="36" t="s">
        <v>229</v>
      </c>
      <c r="E26" s="40">
        <f>SUM(E11+E12+E13+E14+E15+E18+E21+E22+E23+E24)</f>
        <v>22600000</v>
      </c>
      <c r="F26" s="40">
        <f>SUM(F11+F12+F13+F14+F15+F18+F21+F22+F23+F24)</f>
        <v>-3127534</v>
      </c>
      <c r="G26" s="40">
        <f>SUM(G11+G12+G13+G14+G15+G18+G21+G22+G23+G24)</f>
        <v>19472466</v>
      </c>
      <c r="H26" s="40">
        <f>SUM(H11+H12+H13+H14+H15+H18+H21+H22+H23+H24)</f>
        <v>17363454</v>
      </c>
      <c r="I26" s="40">
        <f>SUM(I11+I12+I13+I14+I15+I18+I21+I22+I23+I24)</f>
        <v>17363454</v>
      </c>
      <c r="J26" s="577">
        <f>J14+J15+J22</f>
        <v>2109012</v>
      </c>
    </row>
    <row r="27" spans="1:10" ht="12" customHeight="1">
      <c r="A27" s="21"/>
      <c r="B27" s="37"/>
      <c r="C27" s="37"/>
      <c r="D27" s="37"/>
      <c r="E27" s="37"/>
      <c r="F27" s="37"/>
      <c r="G27" s="37"/>
      <c r="H27" s="574" t="s">
        <v>410</v>
      </c>
      <c r="I27" s="575"/>
      <c r="J27" s="578"/>
    </row>
    <row r="28" spans="1:10" ht="12" customHeight="1">
      <c r="A28" s="18"/>
      <c r="B28" s="18"/>
      <c r="C28" s="18"/>
      <c r="D28" s="18"/>
      <c r="E28" s="19"/>
      <c r="F28" s="19"/>
      <c r="G28" s="19"/>
      <c r="H28" s="19"/>
      <c r="I28" s="19"/>
      <c r="J28" s="19"/>
    </row>
    <row r="29" spans="1:10" ht="12" customHeight="1">
      <c r="A29" s="18"/>
      <c r="B29" s="579" t="s">
        <v>230</v>
      </c>
      <c r="C29" s="579"/>
      <c r="D29" s="579"/>
      <c r="E29" s="580" t="s">
        <v>210</v>
      </c>
      <c r="F29" s="580"/>
      <c r="G29" s="580"/>
      <c r="H29" s="580"/>
      <c r="I29" s="580"/>
      <c r="J29" s="579" t="s">
        <v>211</v>
      </c>
    </row>
    <row r="30" spans="1:10" ht="22.5">
      <c r="A30" s="18"/>
      <c r="B30" s="579"/>
      <c r="C30" s="579"/>
      <c r="D30" s="579"/>
      <c r="E30" s="70" t="s">
        <v>212</v>
      </c>
      <c r="F30" s="48" t="s">
        <v>213</v>
      </c>
      <c r="G30" s="70" t="s">
        <v>214</v>
      </c>
      <c r="H30" s="70" t="s">
        <v>215</v>
      </c>
      <c r="I30" s="70" t="s">
        <v>216</v>
      </c>
      <c r="J30" s="579"/>
    </row>
    <row r="31" spans="1:10" ht="12" customHeight="1">
      <c r="A31" s="18"/>
      <c r="B31" s="579"/>
      <c r="C31" s="579"/>
      <c r="D31" s="579"/>
      <c r="E31" s="70" t="s">
        <v>217</v>
      </c>
      <c r="F31" s="70" t="s">
        <v>218</v>
      </c>
      <c r="G31" s="70" t="s">
        <v>219</v>
      </c>
      <c r="H31" s="70" t="s">
        <v>220</v>
      </c>
      <c r="I31" s="70" t="s">
        <v>221</v>
      </c>
      <c r="J31" s="70" t="s">
        <v>235</v>
      </c>
    </row>
    <row r="32" spans="1:10" ht="12" customHeight="1">
      <c r="A32" s="21"/>
      <c r="B32" s="22"/>
      <c r="C32" s="23"/>
      <c r="D32" s="24"/>
      <c r="E32" s="26"/>
      <c r="F32" s="26"/>
      <c r="G32" s="26"/>
      <c r="H32" s="26"/>
      <c r="I32" s="26"/>
      <c r="J32" s="26"/>
    </row>
    <row r="33" spans="1:10" ht="12" customHeight="1">
      <c r="A33" s="21"/>
      <c r="B33" s="38" t="s">
        <v>231</v>
      </c>
      <c r="C33" s="39"/>
      <c r="D33" s="49"/>
      <c r="E33" s="53">
        <f>+E34+E35+E36+E37+E40+E43+E44</f>
        <v>22600000</v>
      </c>
      <c r="F33" s="53">
        <f t="shared" ref="F33:J33" si="2">+F34+F35+F36+F37+F40+F43+F44</f>
        <v>-3127534</v>
      </c>
      <c r="G33" s="53">
        <f t="shared" si="2"/>
        <v>19472466</v>
      </c>
      <c r="H33" s="53">
        <f t="shared" si="2"/>
        <v>17363454</v>
      </c>
      <c r="I33" s="53">
        <f t="shared" si="2"/>
        <v>17363454</v>
      </c>
      <c r="J33" s="53">
        <f t="shared" si="2"/>
        <v>2109012</v>
      </c>
    </row>
    <row r="34" spans="1:10" ht="12" customHeight="1">
      <c r="A34" s="21"/>
      <c r="B34" s="27"/>
      <c r="C34" s="570" t="s">
        <v>89</v>
      </c>
      <c r="D34" s="571"/>
      <c r="E34" s="40">
        <v>0</v>
      </c>
      <c r="F34" s="40">
        <v>0</v>
      </c>
      <c r="G34" s="40">
        <f>+E34+F34</f>
        <v>0</v>
      </c>
      <c r="H34" s="40">
        <v>0</v>
      </c>
      <c r="I34" s="40">
        <v>0</v>
      </c>
      <c r="J34" s="40">
        <f>+I34-E34</f>
        <v>0</v>
      </c>
    </row>
    <row r="35" spans="1:10" ht="12" customHeight="1">
      <c r="A35" s="21"/>
      <c r="B35" s="27"/>
      <c r="C35" s="570" t="s">
        <v>93</v>
      </c>
      <c r="D35" s="571"/>
      <c r="E35" s="40">
        <v>0</v>
      </c>
      <c r="F35" s="40">
        <v>0</v>
      </c>
      <c r="G35" s="40">
        <f t="shared" ref="G35:G49" si="3">+E35+F35</f>
        <v>0</v>
      </c>
      <c r="H35" s="40">
        <v>0</v>
      </c>
      <c r="I35" s="40">
        <v>0</v>
      </c>
      <c r="J35" s="40">
        <f t="shared" ref="J35:J52" si="4">+I35-E35</f>
        <v>0</v>
      </c>
    </row>
    <row r="36" spans="1:10" ht="12" customHeight="1">
      <c r="A36" s="21"/>
      <c r="B36" s="27"/>
      <c r="C36" s="570" t="s">
        <v>95</v>
      </c>
      <c r="D36" s="571"/>
      <c r="E36" s="40">
        <v>0</v>
      </c>
      <c r="F36" s="40">
        <f>F14</f>
        <v>0</v>
      </c>
      <c r="G36" s="40">
        <f t="shared" si="3"/>
        <v>0</v>
      </c>
      <c r="H36" s="40">
        <f>H14</f>
        <v>0</v>
      </c>
      <c r="I36" s="40">
        <f>I14</f>
        <v>0</v>
      </c>
      <c r="J36" s="40">
        <f t="shared" si="4"/>
        <v>0</v>
      </c>
    </row>
    <row r="37" spans="1:10" ht="12" customHeight="1">
      <c r="A37" s="21"/>
      <c r="B37" s="27"/>
      <c r="C37" s="570" t="s">
        <v>222</v>
      </c>
      <c r="D37" s="571"/>
      <c r="E37" s="40">
        <f>+E38+E39</f>
        <v>0</v>
      </c>
      <c r="F37" s="40">
        <v>0</v>
      </c>
      <c r="G37" s="40">
        <f>+G38+G39</f>
        <v>0</v>
      </c>
      <c r="H37" s="40">
        <f>+H38+H39</f>
        <v>1409</v>
      </c>
      <c r="I37" s="40">
        <f>+I38+I39</f>
        <v>1409</v>
      </c>
      <c r="J37" s="40">
        <v>-1409</v>
      </c>
    </row>
    <row r="38" spans="1:10" ht="12" customHeight="1">
      <c r="A38" s="21"/>
      <c r="B38" s="27"/>
      <c r="C38" s="50"/>
      <c r="D38" s="41" t="s">
        <v>223</v>
      </c>
      <c r="E38" s="40">
        <v>0</v>
      </c>
      <c r="F38" s="40">
        <v>0</v>
      </c>
      <c r="G38" s="40">
        <f t="shared" ref="G38:G43" si="5">+E38+F38</f>
        <v>0</v>
      </c>
      <c r="H38" s="40">
        <v>1409</v>
      </c>
      <c r="I38" s="40">
        <v>1409</v>
      </c>
      <c r="J38" s="40">
        <v>-1409</v>
      </c>
    </row>
    <row r="39" spans="1:10" ht="12" customHeight="1">
      <c r="A39" s="21"/>
      <c r="B39" s="27"/>
      <c r="C39" s="50"/>
      <c r="D39" s="41" t="s">
        <v>224</v>
      </c>
      <c r="E39" s="40">
        <v>0</v>
      </c>
      <c r="F39" s="40">
        <v>0</v>
      </c>
      <c r="G39" s="40">
        <f t="shared" si="5"/>
        <v>0</v>
      </c>
      <c r="H39" s="40">
        <v>0</v>
      </c>
      <c r="I39" s="40">
        <v>0</v>
      </c>
      <c r="J39" s="40">
        <f t="shared" ref="J39:J42" si="6">+I39-E39</f>
        <v>0</v>
      </c>
    </row>
    <row r="40" spans="1:10" ht="12" customHeight="1">
      <c r="A40" s="21"/>
      <c r="B40" s="27"/>
      <c r="C40" s="570" t="s">
        <v>225</v>
      </c>
      <c r="D40" s="571"/>
      <c r="E40" s="40">
        <f>+E41+E42</f>
        <v>0</v>
      </c>
      <c r="F40" s="40">
        <f>+F41+F42</f>
        <v>0</v>
      </c>
      <c r="G40" s="40">
        <f t="shared" si="5"/>
        <v>0</v>
      </c>
      <c r="H40" s="40">
        <f>+H41+H42</f>
        <v>0</v>
      </c>
      <c r="I40" s="40">
        <f>+I41+I42</f>
        <v>0</v>
      </c>
      <c r="J40" s="40">
        <f t="shared" si="6"/>
        <v>0</v>
      </c>
    </row>
    <row r="41" spans="1:10" ht="12" customHeight="1">
      <c r="A41" s="21"/>
      <c r="B41" s="27"/>
      <c r="C41" s="50"/>
      <c r="D41" s="41" t="s">
        <v>223</v>
      </c>
      <c r="E41" s="40">
        <v>0</v>
      </c>
      <c r="F41" s="40">
        <v>0</v>
      </c>
      <c r="G41" s="40">
        <f t="shared" si="5"/>
        <v>0</v>
      </c>
      <c r="H41" s="40">
        <v>0</v>
      </c>
      <c r="I41" s="40">
        <v>0</v>
      </c>
      <c r="J41" s="40">
        <f t="shared" si="6"/>
        <v>0</v>
      </c>
    </row>
    <row r="42" spans="1:10" ht="12" customHeight="1">
      <c r="A42" s="21"/>
      <c r="B42" s="27"/>
      <c r="C42" s="50"/>
      <c r="D42" s="41" t="s">
        <v>224</v>
      </c>
      <c r="E42" s="40">
        <v>0</v>
      </c>
      <c r="F42" s="40">
        <v>0</v>
      </c>
      <c r="G42" s="40">
        <f t="shared" si="5"/>
        <v>0</v>
      </c>
      <c r="H42" s="40">
        <v>0</v>
      </c>
      <c r="I42" s="40">
        <v>0</v>
      </c>
      <c r="J42" s="40">
        <f t="shared" si="6"/>
        <v>0</v>
      </c>
    </row>
    <row r="43" spans="1:10" ht="12" customHeight="1">
      <c r="A43" s="21"/>
      <c r="B43" s="27"/>
      <c r="C43" s="570" t="s">
        <v>106</v>
      </c>
      <c r="D43" s="571"/>
      <c r="E43" s="40">
        <v>0</v>
      </c>
      <c r="F43" s="40">
        <v>0</v>
      </c>
      <c r="G43" s="40">
        <f t="shared" si="5"/>
        <v>0</v>
      </c>
      <c r="H43" s="40">
        <v>0</v>
      </c>
      <c r="I43" s="40">
        <v>0</v>
      </c>
      <c r="J43" s="40">
        <f>+I43-E43</f>
        <v>0</v>
      </c>
    </row>
    <row r="44" spans="1:10" ht="12" customHeight="1">
      <c r="A44" s="21"/>
      <c r="B44" s="27"/>
      <c r="C44" s="570" t="s">
        <v>227</v>
      </c>
      <c r="D44" s="571"/>
      <c r="E44" s="40">
        <v>22600000</v>
      </c>
      <c r="F44" s="40">
        <v>-3127534</v>
      </c>
      <c r="G44" s="40">
        <f>E44+F44</f>
        <v>19472466</v>
      </c>
      <c r="H44" s="40">
        <v>17362045</v>
      </c>
      <c r="I44" s="40">
        <v>17362045</v>
      </c>
      <c r="J44" s="40">
        <f>G44-I44</f>
        <v>2110421</v>
      </c>
    </row>
    <row r="45" spans="1:10" ht="12" customHeight="1">
      <c r="A45" s="21"/>
      <c r="B45" s="27"/>
      <c r="C45" s="50"/>
      <c r="D45" s="41"/>
      <c r="E45" s="40">
        <v>0</v>
      </c>
      <c r="F45" s="40">
        <v>0</v>
      </c>
      <c r="G45" s="40">
        <f t="shared" ref="G45:G46" si="7">+E45+F45</f>
        <v>0</v>
      </c>
      <c r="H45" s="40">
        <v>0</v>
      </c>
      <c r="I45" s="40">
        <v>0</v>
      </c>
      <c r="J45" s="40">
        <f t="shared" ref="J45:J46" si="8">+I45-E45</f>
        <v>0</v>
      </c>
    </row>
    <row r="46" spans="1:10" ht="12" customHeight="1">
      <c r="A46" s="21"/>
      <c r="B46" s="38" t="s">
        <v>232</v>
      </c>
      <c r="C46" s="39"/>
      <c r="D46" s="41"/>
      <c r="E46" s="40">
        <v>0</v>
      </c>
      <c r="F46" s="40">
        <v>0</v>
      </c>
      <c r="G46" s="40">
        <f t="shared" si="7"/>
        <v>0</v>
      </c>
      <c r="H46" s="40">
        <v>0</v>
      </c>
      <c r="I46" s="40">
        <v>0</v>
      </c>
      <c r="J46" s="40">
        <f t="shared" si="8"/>
        <v>0</v>
      </c>
    </row>
    <row r="47" spans="1:10" ht="12" customHeight="1">
      <c r="A47" s="21"/>
      <c r="B47" s="38"/>
      <c r="C47" s="570" t="s">
        <v>202</v>
      </c>
      <c r="D47" s="571"/>
      <c r="E47" s="40">
        <v>0</v>
      </c>
      <c r="F47" s="40">
        <v>0</v>
      </c>
      <c r="G47" s="40">
        <f t="shared" si="3"/>
        <v>0</v>
      </c>
      <c r="H47" s="40">
        <v>0</v>
      </c>
      <c r="I47" s="40">
        <v>0</v>
      </c>
      <c r="J47" s="40">
        <f t="shared" si="4"/>
        <v>0</v>
      </c>
    </row>
    <row r="48" spans="1:10" ht="12" customHeight="1">
      <c r="A48" s="21"/>
      <c r="B48" s="27"/>
      <c r="C48" s="570" t="s">
        <v>226</v>
      </c>
      <c r="D48" s="571"/>
      <c r="E48" s="40">
        <v>0</v>
      </c>
      <c r="F48" s="40">
        <v>0</v>
      </c>
      <c r="G48" s="40">
        <f t="shared" si="3"/>
        <v>0</v>
      </c>
      <c r="H48" s="40">
        <v>0</v>
      </c>
      <c r="I48" s="40">
        <v>0</v>
      </c>
      <c r="J48" s="40">
        <f t="shared" si="4"/>
        <v>0</v>
      </c>
    </row>
    <row r="49" spans="1:11" ht="12" customHeight="1">
      <c r="A49" s="21"/>
      <c r="B49" s="27"/>
      <c r="C49" s="570" t="s">
        <v>227</v>
      </c>
      <c r="D49" s="571"/>
      <c r="E49" s="40">
        <v>0</v>
      </c>
      <c r="F49" s="40">
        <v>0</v>
      </c>
      <c r="G49" s="40">
        <f t="shared" si="3"/>
        <v>0</v>
      </c>
      <c r="H49" s="40">
        <v>0</v>
      </c>
      <c r="I49" s="40">
        <v>0</v>
      </c>
      <c r="J49" s="40">
        <f t="shared" si="4"/>
        <v>0</v>
      </c>
    </row>
    <row r="50" spans="1:11" s="45" customFormat="1" ht="12" customHeight="1">
      <c r="A50" s="18"/>
      <c r="B50" s="42"/>
      <c r="C50" s="51"/>
      <c r="D50" s="52"/>
      <c r="E50" s="43"/>
      <c r="F50" s="43"/>
      <c r="G50" s="43"/>
      <c r="H50" s="43"/>
      <c r="I50" s="43"/>
      <c r="J50" s="43"/>
      <c r="K50" s="44"/>
    </row>
    <row r="51" spans="1:11" ht="12" customHeight="1">
      <c r="A51" s="21"/>
      <c r="B51" s="38" t="s">
        <v>233</v>
      </c>
      <c r="C51" s="46"/>
      <c r="D51" s="41"/>
      <c r="E51" s="53">
        <f>+E52</f>
        <v>0</v>
      </c>
      <c r="F51" s="53">
        <f>+F52</f>
        <v>0</v>
      </c>
      <c r="G51" s="53">
        <f>+G52</f>
        <v>0</v>
      </c>
      <c r="H51" s="53">
        <f>+H52</f>
        <v>0</v>
      </c>
      <c r="I51" s="53">
        <f>+I52</f>
        <v>0</v>
      </c>
      <c r="J51" s="53">
        <f t="shared" si="4"/>
        <v>0</v>
      </c>
    </row>
    <row r="52" spans="1:11" ht="12" customHeight="1">
      <c r="A52" s="21"/>
      <c r="B52" s="27"/>
      <c r="C52" s="570" t="s">
        <v>228</v>
      </c>
      <c r="D52" s="571"/>
      <c r="E52" s="40">
        <v>0</v>
      </c>
      <c r="F52" s="40">
        <v>0</v>
      </c>
      <c r="G52" s="40">
        <f t="shared" ref="G52" si="9">+E52+F52</f>
        <v>0</v>
      </c>
      <c r="H52" s="40">
        <v>0</v>
      </c>
      <c r="I52" s="40">
        <v>0</v>
      </c>
      <c r="J52" s="40">
        <f t="shared" si="4"/>
        <v>0</v>
      </c>
    </row>
    <row r="53" spans="1:11" ht="12" customHeight="1">
      <c r="A53" s="21"/>
      <c r="B53" s="29"/>
      <c r="C53" s="30"/>
      <c r="D53" s="31"/>
      <c r="E53" s="33"/>
      <c r="F53" s="33"/>
      <c r="G53" s="33"/>
      <c r="H53" s="33"/>
      <c r="I53" s="33"/>
      <c r="J53" s="33"/>
    </row>
    <row r="54" spans="1:11" ht="12" customHeight="1">
      <c r="A54" s="18"/>
      <c r="B54" s="34"/>
      <c r="C54" s="35"/>
      <c r="D54" s="47" t="s">
        <v>229</v>
      </c>
      <c r="E54" s="40">
        <f>+E34+E35+E36+E37+E40+E43+E44+E46+E51</f>
        <v>22600000</v>
      </c>
      <c r="F54" s="40">
        <f t="shared" ref="F54:I54" si="10">+F34+F35+F36+F37+F40+F43+F44+F46+F51</f>
        <v>-3127534</v>
      </c>
      <c r="G54" s="40">
        <f t="shared" si="10"/>
        <v>19472466</v>
      </c>
      <c r="H54" s="40">
        <f t="shared" si="10"/>
        <v>17363454</v>
      </c>
      <c r="I54" s="40">
        <f t="shared" si="10"/>
        <v>17363454</v>
      </c>
      <c r="J54" s="572">
        <f>+J33+J46+J51</f>
        <v>2109012</v>
      </c>
    </row>
    <row r="55" spans="1:11">
      <c r="A55" s="21"/>
      <c r="B55" s="37"/>
      <c r="C55" s="37"/>
      <c r="D55" s="37"/>
      <c r="E55" s="37"/>
      <c r="F55" s="37"/>
      <c r="G55" s="37"/>
      <c r="H55" s="574" t="s">
        <v>410</v>
      </c>
      <c r="I55" s="575"/>
      <c r="J55" s="573"/>
    </row>
    <row r="56" spans="1:11">
      <c r="A56" s="21"/>
      <c r="B56" s="569"/>
      <c r="C56" s="569"/>
      <c r="D56" s="569"/>
      <c r="E56" s="569"/>
      <c r="F56" s="569"/>
      <c r="G56" s="569"/>
      <c r="H56" s="569"/>
      <c r="I56" s="569"/>
      <c r="J56" s="569"/>
    </row>
    <row r="57" spans="1:11">
      <c r="B57" s="16" t="s">
        <v>234</v>
      </c>
      <c r="C57" s="16"/>
      <c r="D57" s="16"/>
      <c r="E57" s="16"/>
      <c r="F57" s="16"/>
      <c r="G57" s="16"/>
      <c r="H57" s="16"/>
      <c r="I57" s="16"/>
      <c r="J57" s="16"/>
    </row>
    <row r="58" spans="1:11">
      <c r="B58" s="16"/>
      <c r="C58" s="16"/>
      <c r="D58" s="16"/>
      <c r="E58" s="16"/>
      <c r="F58" s="16"/>
      <c r="G58" s="16"/>
      <c r="H58" s="16"/>
      <c r="I58" s="16"/>
      <c r="J58" s="16"/>
    </row>
    <row r="59" spans="1:11">
      <c r="B59" s="16"/>
      <c r="C59" s="16"/>
      <c r="D59" s="16"/>
      <c r="E59" s="16"/>
      <c r="F59" s="16"/>
      <c r="G59" s="16"/>
      <c r="H59" s="16"/>
      <c r="I59" s="16"/>
      <c r="J59" s="16"/>
    </row>
  </sheetData>
  <mergeCells count="40">
    <mergeCell ref="B2:J2"/>
    <mergeCell ref="B3:J3"/>
    <mergeCell ref="B4:J4"/>
    <mergeCell ref="B5:J5"/>
    <mergeCell ref="B7:D9"/>
    <mergeCell ref="E7:I7"/>
    <mergeCell ref="J7:J8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56:J56"/>
    <mergeCell ref="C44:D44"/>
    <mergeCell ref="C47:D47"/>
    <mergeCell ref="C48:D48"/>
    <mergeCell ref="C49:D49"/>
    <mergeCell ref="C52:D52"/>
    <mergeCell ref="J54:J55"/>
    <mergeCell ref="H55:I55"/>
  </mergeCells>
  <pageMargins left="0.7" right="0.7" top="0.75" bottom="0.75" header="0.3" footer="0.3"/>
  <pageSetup scale="72" orientation="landscape" r:id="rId1"/>
  <ignoredErrors>
    <ignoredError sqref="E9:F9 H9:I9 E31:F31 H31:I31" numberStoredAsText="1"/>
    <ignoredError sqref="G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7</vt:i4>
      </vt:variant>
    </vt:vector>
  </HeadingPairs>
  <TitlesOfParts>
    <vt:vector size="28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EAI</vt:lpstr>
      <vt:lpstr>CAdmon</vt:lpstr>
      <vt:lpstr>COG</vt:lpstr>
      <vt:lpstr>CTG</vt:lpstr>
      <vt:lpstr>CFG</vt:lpstr>
      <vt:lpstr>End Neto</vt:lpstr>
      <vt:lpstr>Int</vt:lpstr>
      <vt:lpstr>CProg</vt:lpstr>
      <vt:lpstr>Post Fiscal</vt:lpstr>
      <vt:lpstr>BMUE</vt:lpstr>
      <vt:lpstr>BIN</vt:lpstr>
      <vt:lpstr>Rel Cta Banc</vt:lpstr>
      <vt:lpstr>Hoja2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HpSlimLine</cp:lastModifiedBy>
  <cp:lastPrinted>2014-09-27T17:58:27Z</cp:lastPrinted>
  <dcterms:created xsi:type="dcterms:W3CDTF">2014-01-27T16:27:43Z</dcterms:created>
  <dcterms:modified xsi:type="dcterms:W3CDTF">2016-07-06T16:12:33Z</dcterms:modified>
</cp:coreProperties>
</file>